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S\Desktop\2023 წლის ბიუჯეტის შესრულება\პირველი კვარტლის შესრულება\"/>
    </mc:Choice>
  </mc:AlternateContent>
  <bookViews>
    <workbookView xWindow="0" yWindow="0" windowWidth="28800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83" i="1" l="1"/>
  <c r="N214" i="1" l="1"/>
  <c r="N81" i="1" l="1"/>
  <c r="M147" i="1"/>
  <c r="M152" i="1"/>
  <c r="N108" i="1"/>
  <c r="N110" i="1" l="1"/>
  <c r="N111" i="1"/>
  <c r="L121" i="1" l="1"/>
  <c r="L157" i="1"/>
  <c r="M157" i="1"/>
  <c r="N188" i="1" l="1"/>
  <c r="L197" i="1" l="1"/>
  <c r="E112" i="1" l="1"/>
  <c r="F112" i="1"/>
  <c r="D112" i="1" s="1"/>
  <c r="D157" i="1"/>
  <c r="F295" i="1" l="1"/>
  <c r="F296" i="1"/>
  <c r="F299" i="1"/>
  <c r="F298" i="1" s="1"/>
  <c r="E103" i="1" l="1"/>
  <c r="E156" i="1" l="1"/>
  <c r="E155" i="1"/>
  <c r="E189" i="1" l="1"/>
  <c r="N121" i="1" l="1"/>
  <c r="E121" i="1"/>
  <c r="F121" i="1"/>
  <c r="N230" i="1" l="1"/>
  <c r="M112" i="1" l="1"/>
  <c r="N112" i="1"/>
  <c r="M155" i="1" l="1"/>
  <c r="M103" i="1" l="1"/>
  <c r="M216" i="1"/>
  <c r="L216" i="1" l="1"/>
  <c r="M205" i="1"/>
  <c r="L205" i="1" s="1"/>
  <c r="E216" i="1"/>
  <c r="E218" i="1" l="1"/>
  <c r="M218" i="1"/>
  <c r="N218" i="1"/>
  <c r="D216" i="1"/>
  <c r="L218" i="1" l="1"/>
  <c r="L116" i="1"/>
  <c r="D107" i="1" l="1"/>
  <c r="M156" i="1"/>
  <c r="L112" i="1" l="1"/>
  <c r="N59" i="1" l="1"/>
  <c r="M148" i="1" l="1"/>
  <c r="M107" i="1" s="1"/>
  <c r="M106" i="1" l="1"/>
  <c r="M26" i="1"/>
  <c r="D296" i="1"/>
  <c r="N296" i="1"/>
  <c r="E24" i="1" l="1"/>
  <c r="F86" i="1"/>
  <c r="E102" i="1"/>
  <c r="E146" i="1"/>
  <c r="E145" i="1" s="1"/>
  <c r="D149" i="1"/>
  <c r="M146" i="1"/>
  <c r="M149" i="1"/>
  <c r="L149" i="1" s="1"/>
  <c r="M151" i="1"/>
  <c r="M150" i="1" s="1"/>
  <c r="E151" i="1"/>
  <c r="E150" i="1" s="1"/>
  <c r="L154" i="1"/>
  <c r="D154" i="1"/>
  <c r="L148" i="1"/>
  <c r="D148" i="1"/>
  <c r="M145" i="1" l="1"/>
  <c r="M24" i="1"/>
  <c r="L107" i="1"/>
  <c r="L146" i="1" l="1"/>
  <c r="D230" i="1" l="1"/>
  <c r="N217" i="1" l="1"/>
  <c r="N215" i="1" s="1"/>
  <c r="L220" i="1"/>
  <c r="N126" i="1"/>
  <c r="N209" i="1" l="1"/>
  <c r="N79" i="1"/>
  <c r="N21" i="1" s="1"/>
  <c r="L21" i="1" s="1"/>
  <c r="M180" i="1"/>
  <c r="M10" i="1" s="1"/>
  <c r="N213" i="1"/>
  <c r="N208" i="1" s="1"/>
  <c r="N192" i="1"/>
  <c r="N307" i="1"/>
  <c r="N308" i="1"/>
  <c r="N288" i="1" s="1"/>
  <c r="N306" i="1"/>
  <c r="N315" i="1"/>
  <c r="N314" i="1" s="1"/>
  <c r="N313" i="1" s="1"/>
  <c r="L316" i="1"/>
  <c r="L315" i="1" s="1"/>
  <c r="L194" i="1"/>
  <c r="L193" i="1"/>
  <c r="N305" i="1" l="1"/>
  <c r="L305" i="1" s="1"/>
  <c r="L306" i="1"/>
  <c r="M163" i="1"/>
  <c r="M161" i="1" s="1"/>
  <c r="L192" i="1"/>
  <c r="M217" i="1"/>
  <c r="M215" i="1" s="1"/>
  <c r="M214" i="1" l="1"/>
  <c r="L217" i="1"/>
  <c r="L215" i="1" s="1"/>
  <c r="N291" i="1"/>
  <c r="L291" i="1" s="1"/>
  <c r="E187" i="1" l="1"/>
  <c r="E180" i="1" s="1"/>
  <c r="E10" i="1" s="1"/>
  <c r="F187" i="1"/>
  <c r="D196" i="1"/>
  <c r="D197" i="1"/>
  <c r="D187" i="1" s="1"/>
  <c r="F195" i="1"/>
  <c r="E195" i="1"/>
  <c r="E185" i="1" l="1"/>
  <c r="L269" i="1"/>
  <c r="N91" i="1" l="1"/>
  <c r="N224" i="1" l="1"/>
  <c r="M282" i="1"/>
  <c r="L296" i="1"/>
  <c r="L301" i="1"/>
  <c r="I108" i="1" l="1"/>
  <c r="J108" i="1"/>
  <c r="K108" i="1"/>
  <c r="F291" i="1"/>
  <c r="D301" i="1"/>
  <c r="L91" i="1" l="1"/>
  <c r="N204" i="1" l="1"/>
  <c r="N155" i="1" l="1"/>
  <c r="L155" i="1" s="1"/>
  <c r="N234" i="1"/>
  <c r="L67" i="1" l="1"/>
  <c r="N66" i="1"/>
  <c r="N119" i="1"/>
  <c r="N120" i="1" s="1"/>
  <c r="N139" i="1"/>
  <c r="N239" i="1"/>
  <c r="N252" i="1"/>
  <c r="N63" i="1" l="1"/>
  <c r="N62" i="1" s="1"/>
  <c r="D194" i="1"/>
  <c r="E217" i="1"/>
  <c r="E215" i="1" s="1"/>
  <c r="N273" i="1"/>
  <c r="E214" i="1" l="1"/>
  <c r="L71" i="1"/>
  <c r="N86" i="1"/>
  <c r="I101" i="1"/>
  <c r="J101" i="1"/>
  <c r="K101" i="1"/>
  <c r="I105" i="1"/>
  <c r="I104" i="1" s="1"/>
  <c r="J105" i="1"/>
  <c r="J104" i="1" s="1"/>
  <c r="K105" i="1"/>
  <c r="K104" i="1" s="1"/>
  <c r="I202" i="1"/>
  <c r="J202" i="1"/>
  <c r="K202" i="1"/>
  <c r="I215" i="1"/>
  <c r="J215" i="1"/>
  <c r="K215" i="1"/>
  <c r="I222" i="1"/>
  <c r="J222" i="1"/>
  <c r="K222" i="1"/>
  <c r="I227" i="1"/>
  <c r="J227" i="1"/>
  <c r="K227" i="1"/>
  <c r="L239" i="1"/>
  <c r="L240" i="1"/>
  <c r="I263" i="1"/>
  <c r="J263" i="1"/>
  <c r="J232" i="1" s="1"/>
  <c r="K263" i="1"/>
  <c r="K232" i="1" s="1"/>
  <c r="M263" i="1"/>
  <c r="I267" i="1"/>
  <c r="J267" i="1"/>
  <c r="K267" i="1"/>
  <c r="M267" i="1"/>
  <c r="I232" i="1"/>
  <c r="M232" i="1"/>
  <c r="L273" i="1" l="1"/>
  <c r="L328" i="1"/>
  <c r="L327" i="1" s="1"/>
  <c r="L326" i="1"/>
  <c r="L325" i="1" s="1"/>
  <c r="L324" i="1" s="1"/>
  <c r="N325" i="1"/>
  <c r="N324" i="1" s="1"/>
  <c r="M324" i="1"/>
  <c r="L323" i="1"/>
  <c r="L322" i="1" s="1"/>
  <c r="L321" i="1" s="1"/>
  <c r="L320" i="1" s="1"/>
  <c r="N322" i="1"/>
  <c r="N321" i="1" s="1"/>
  <c r="N320" i="1" s="1"/>
  <c r="M320" i="1"/>
  <c r="L318" i="1"/>
  <c r="L317" i="1"/>
  <c r="L314" i="1"/>
  <c r="M311" i="1"/>
  <c r="N23" i="1"/>
  <c r="M308" i="1"/>
  <c r="M288" i="1" s="1"/>
  <c r="L300" i="1"/>
  <c r="N299" i="1"/>
  <c r="N298" i="1" s="1"/>
  <c r="N297" i="1" s="1"/>
  <c r="M297" i="1"/>
  <c r="M292" i="1" s="1"/>
  <c r="N295" i="1"/>
  <c r="L281" i="1"/>
  <c r="L279" i="1"/>
  <c r="N278" i="1"/>
  <c r="N277" i="1" s="1"/>
  <c r="N276" i="1" s="1"/>
  <c r="M276" i="1"/>
  <c r="L275" i="1"/>
  <c r="L274" i="1"/>
  <c r="N272" i="1"/>
  <c r="N271" i="1" s="1"/>
  <c r="M271" i="1"/>
  <c r="L270" i="1"/>
  <c r="N268" i="1"/>
  <c r="L266" i="1"/>
  <c r="L265" i="1" s="1"/>
  <c r="L264" i="1" s="1"/>
  <c r="L263" i="1" s="1"/>
  <c r="N265" i="1"/>
  <c r="L262" i="1"/>
  <c r="L261" i="1" s="1"/>
  <c r="L260" i="1" s="1"/>
  <c r="N261" i="1"/>
  <c r="N260" i="1" s="1"/>
  <c r="N259" i="1" s="1"/>
  <c r="L259" i="1" s="1"/>
  <c r="L258" i="1"/>
  <c r="L257" i="1" s="1"/>
  <c r="L256" i="1" s="1"/>
  <c r="N257" i="1"/>
  <c r="N256" i="1" s="1"/>
  <c r="N255" i="1" s="1"/>
  <c r="L255" i="1" s="1"/>
  <c r="L253" i="1"/>
  <c r="N251" i="1"/>
  <c r="N250" i="1" s="1"/>
  <c r="L250" i="1" s="1"/>
  <c r="L249" i="1"/>
  <c r="N248" i="1"/>
  <c r="L245" i="1"/>
  <c r="L244" i="1"/>
  <c r="L243" i="1" s="1"/>
  <c r="L242" i="1" s="1"/>
  <c r="N243" i="1"/>
  <c r="L238" i="1"/>
  <c r="N238" i="1"/>
  <c r="N237" i="1" s="1"/>
  <c r="L237" i="1" s="1"/>
  <c r="M236" i="1"/>
  <c r="M235" i="1"/>
  <c r="M230" i="1" s="1"/>
  <c r="M234" i="1"/>
  <c r="M233" i="1" s="1"/>
  <c r="L226" i="1"/>
  <c r="L214" i="1" s="1"/>
  <c r="L225" i="1"/>
  <c r="L213" i="1" s="1"/>
  <c r="M224" i="1"/>
  <c r="L224" i="1" s="1"/>
  <c r="L212" i="1" s="1"/>
  <c r="M213" i="1"/>
  <c r="M212" i="1" s="1"/>
  <c r="L207" i="1"/>
  <c r="L14" i="1" s="1"/>
  <c r="L201" i="1"/>
  <c r="L200" i="1"/>
  <c r="N199" i="1"/>
  <c r="N198" i="1" s="1"/>
  <c r="M199" i="1"/>
  <c r="L196" i="1"/>
  <c r="N195" i="1"/>
  <c r="M195" i="1"/>
  <c r="L191" i="1"/>
  <c r="L190" i="1" s="1"/>
  <c r="N191" i="1"/>
  <c r="N190" i="1" s="1"/>
  <c r="M192" i="1"/>
  <c r="M191" i="1" s="1"/>
  <c r="M190" i="1" s="1"/>
  <c r="N189" i="1"/>
  <c r="N183" i="1" s="1"/>
  <c r="M189" i="1"/>
  <c r="M183" i="1" s="1"/>
  <c r="N180" i="1"/>
  <c r="L177" i="1"/>
  <c r="L176" i="1"/>
  <c r="N175" i="1"/>
  <c r="M175" i="1"/>
  <c r="L174" i="1"/>
  <c r="N173" i="1"/>
  <c r="M171" i="1"/>
  <c r="L170" i="1"/>
  <c r="L165" i="1" s="1"/>
  <c r="L169" i="1"/>
  <c r="N168" i="1"/>
  <c r="M166" i="1"/>
  <c r="N165" i="1"/>
  <c r="M165" i="1"/>
  <c r="M160" i="1" s="1"/>
  <c r="N162" i="1"/>
  <c r="L162" i="1"/>
  <c r="L159" i="1"/>
  <c r="L156" i="1" s="1"/>
  <c r="L153" i="1"/>
  <c r="N152" i="1"/>
  <c r="N145" i="1"/>
  <c r="L145" i="1" s="1"/>
  <c r="L144" i="1"/>
  <c r="L143" i="1"/>
  <c r="L142" i="1" s="1"/>
  <c r="N142" i="1"/>
  <c r="N141" i="1" s="1"/>
  <c r="M142" i="1"/>
  <c r="M141" i="1" s="1"/>
  <c r="L140" i="1"/>
  <c r="L135" i="1" s="1"/>
  <c r="M139" i="1"/>
  <c r="L139" i="1" s="1"/>
  <c r="L134" i="1" s="1"/>
  <c r="N138" i="1"/>
  <c r="N137" i="1" s="1"/>
  <c r="N136" i="1"/>
  <c r="M136" i="1"/>
  <c r="N135" i="1"/>
  <c r="M135" i="1"/>
  <c r="N134" i="1"/>
  <c r="M134" i="1"/>
  <c r="N133" i="1"/>
  <c r="M133" i="1"/>
  <c r="L130" i="1"/>
  <c r="N129" i="1"/>
  <c r="M129" i="1"/>
  <c r="L128" i="1"/>
  <c r="L127" i="1"/>
  <c r="M126" i="1"/>
  <c r="M119" i="1" s="1"/>
  <c r="M118" i="1" s="1"/>
  <c r="M117" i="1" s="1"/>
  <c r="N125" i="1"/>
  <c r="N124" i="1" s="1"/>
  <c r="L123" i="1"/>
  <c r="L122" i="1" s="1"/>
  <c r="N122" i="1"/>
  <c r="M122" i="1"/>
  <c r="M120" i="1"/>
  <c r="L115" i="1"/>
  <c r="N114" i="1"/>
  <c r="N113" i="1" s="1"/>
  <c r="M114" i="1"/>
  <c r="M113" i="1" s="1"/>
  <c r="M111" i="1"/>
  <c r="L111" i="1" s="1"/>
  <c r="L100" i="1"/>
  <c r="N99" i="1"/>
  <c r="N98" i="1" s="1"/>
  <c r="L98" i="1" s="1"/>
  <c r="L97" i="1"/>
  <c r="L96" i="1" s="1"/>
  <c r="L95" i="1" s="1"/>
  <c r="L94" i="1" s="1"/>
  <c r="N96" i="1"/>
  <c r="N92" i="1" s="1"/>
  <c r="M96" i="1"/>
  <c r="M95" i="1" s="1"/>
  <c r="M94" i="1" s="1"/>
  <c r="N93" i="1"/>
  <c r="L93" i="1" s="1"/>
  <c r="L88" i="1"/>
  <c r="L87" i="1"/>
  <c r="M86" i="1"/>
  <c r="L86" i="1" s="1"/>
  <c r="N85" i="1"/>
  <c r="L84" i="1"/>
  <c r="L61" i="1" s="1"/>
  <c r="L83" i="1"/>
  <c r="L82" i="1"/>
  <c r="M81" i="1"/>
  <c r="L81" i="1" s="1"/>
  <c r="L80" i="1"/>
  <c r="N78" i="1"/>
  <c r="M79" i="1"/>
  <c r="M78" i="1" s="1"/>
  <c r="M77" i="1" s="1"/>
  <c r="L75" i="1"/>
  <c r="N74" i="1"/>
  <c r="M74" i="1"/>
  <c r="L73" i="1"/>
  <c r="L72" i="1"/>
  <c r="L68" i="1"/>
  <c r="M66" i="1"/>
  <c r="L66" i="1" s="1"/>
  <c r="L65" i="1"/>
  <c r="L64" i="1"/>
  <c r="N61" i="1"/>
  <c r="N45" i="1" s="1"/>
  <c r="L45" i="1" s="1"/>
  <c r="N60" i="1"/>
  <c r="N44" i="1" s="1"/>
  <c r="M60" i="1"/>
  <c r="L59" i="1"/>
  <c r="M58" i="1"/>
  <c r="N57" i="1"/>
  <c r="L57" i="1" s="1"/>
  <c r="L40" i="1" s="1"/>
  <c r="M56" i="1"/>
  <c r="M55" i="1" s="1"/>
  <c r="M51" i="1"/>
  <c r="N50" i="1"/>
  <c r="L50" i="1" s="1"/>
  <c r="N49" i="1"/>
  <c r="N32" i="1" s="1"/>
  <c r="N48" i="1"/>
  <c r="L48" i="1" s="1"/>
  <c r="M44" i="1"/>
  <c r="M41" i="1"/>
  <c r="M39" i="1"/>
  <c r="M38" i="1" s="1"/>
  <c r="M37" i="1" s="1"/>
  <c r="M36" i="1" s="1"/>
  <c r="M34" i="1"/>
  <c r="M9" i="1"/>
  <c r="M85" i="1" l="1"/>
  <c r="L85" i="1" s="1"/>
  <c r="M138" i="1"/>
  <c r="M137" i="1" s="1"/>
  <c r="M110" i="1"/>
  <c r="L110" i="1" s="1"/>
  <c r="M229" i="1"/>
  <c r="M228" i="1" s="1"/>
  <c r="L310" i="1"/>
  <c r="L290" i="1" s="1"/>
  <c r="M302" i="1"/>
  <c r="M70" i="1"/>
  <c r="M69" i="1" s="1"/>
  <c r="L74" i="1"/>
  <c r="M125" i="1"/>
  <c r="M124" i="1" s="1"/>
  <c r="L126" i="1"/>
  <c r="L119" i="1" s="1"/>
  <c r="L199" i="1"/>
  <c r="M223" i="1"/>
  <c r="M222" i="1" s="1"/>
  <c r="L271" i="1"/>
  <c r="M76" i="1"/>
  <c r="L77" i="1"/>
  <c r="M204" i="1"/>
  <c r="M211" i="1"/>
  <c r="M210" i="1" s="1"/>
  <c r="M63" i="1"/>
  <c r="L120" i="1"/>
  <c r="M105" i="1"/>
  <c r="M108" i="1"/>
  <c r="L175" i="1"/>
  <c r="M208" i="1"/>
  <c r="L236" i="1"/>
  <c r="M231" i="1"/>
  <c r="L241" i="1"/>
  <c r="L309" i="1"/>
  <c r="L289" i="1" s="1"/>
  <c r="L308" i="1"/>
  <c r="L23" i="1" s="1"/>
  <c r="L109" i="1"/>
  <c r="L114" i="1"/>
  <c r="L113" i="1" s="1"/>
  <c r="N103" i="1"/>
  <c r="L173" i="1"/>
  <c r="N164" i="1"/>
  <c r="N294" i="1"/>
  <c r="N293" i="1" s="1"/>
  <c r="N285" i="1"/>
  <c r="L285" i="1" s="1"/>
  <c r="L15" i="1" s="1"/>
  <c r="N286" i="1"/>
  <c r="L286" i="1" s="1"/>
  <c r="L16" i="1" s="1"/>
  <c r="L313" i="1"/>
  <c r="L312" i="1" s="1"/>
  <c r="L311" i="1" s="1"/>
  <c r="L136" i="1"/>
  <c r="M184" i="1"/>
  <c r="M179" i="1"/>
  <c r="M178" i="1" s="1"/>
  <c r="L99" i="1"/>
  <c r="L180" i="1"/>
  <c r="L141" i="1"/>
  <c r="L32" i="1"/>
  <c r="N33" i="1"/>
  <c r="L133" i="1"/>
  <c r="L129" i="1"/>
  <c r="L78" i="1"/>
  <c r="N76" i="1"/>
  <c r="N70" i="1" s="1"/>
  <c r="N56" i="1"/>
  <c r="N55" i="1" s="1"/>
  <c r="N54" i="1" s="1"/>
  <c r="N53" i="1" s="1"/>
  <c r="N40" i="1" s="1"/>
  <c r="N39" i="1" s="1"/>
  <c r="N38" i="1" s="1"/>
  <c r="N37" i="1" s="1"/>
  <c r="N36" i="1" s="1"/>
  <c r="L36" i="1" s="1"/>
  <c r="L288" i="1"/>
  <c r="L39" i="1"/>
  <c r="L38" i="1" s="1"/>
  <c r="L79" i="1"/>
  <c r="N105" i="1"/>
  <c r="L189" i="1"/>
  <c r="M198" i="1"/>
  <c r="L198" i="1" s="1"/>
  <c r="L183" i="1"/>
  <c r="L272" i="1"/>
  <c r="N132" i="1"/>
  <c r="N131" i="1" s="1"/>
  <c r="N104" i="1"/>
  <c r="N264" i="1"/>
  <c r="N263" i="1" s="1"/>
  <c r="L268" i="1"/>
  <c r="L267" i="1" s="1"/>
  <c r="N267" i="1"/>
  <c r="L276" i="1"/>
  <c r="N172" i="1"/>
  <c r="L172" i="1" s="1"/>
  <c r="L49" i="1"/>
  <c r="N31" i="1"/>
  <c r="L31" i="1" s="1"/>
  <c r="L9" i="1" s="1"/>
  <c r="N52" i="1"/>
  <c r="N35" i="1" s="1"/>
  <c r="N58" i="1"/>
  <c r="L58" i="1" s="1"/>
  <c r="N42" i="1"/>
  <c r="L60" i="1"/>
  <c r="N43" i="1"/>
  <c r="N90" i="1"/>
  <c r="N109" i="1"/>
  <c r="M109" i="1"/>
  <c r="N118" i="1"/>
  <c r="N117" i="1" s="1"/>
  <c r="L117" i="1" s="1"/>
  <c r="L125" i="1"/>
  <c r="L118" i="1" s="1"/>
  <c r="N212" i="1"/>
  <c r="N223" i="1"/>
  <c r="N222" i="1" s="1"/>
  <c r="L208" i="1"/>
  <c r="L307" i="1"/>
  <c r="L44" i="1"/>
  <c r="L252" i="1"/>
  <c r="L251" i="1" s="1"/>
  <c r="M30" i="1"/>
  <c r="N95" i="1"/>
  <c r="N94" i="1" s="1"/>
  <c r="L92" i="1"/>
  <c r="L188" i="1"/>
  <c r="N186" i="1"/>
  <c r="M54" i="1"/>
  <c r="N242" i="1"/>
  <c r="N241" i="1" s="1"/>
  <c r="N233" i="1"/>
  <c r="N232" i="1" s="1"/>
  <c r="L232" i="1" s="1"/>
  <c r="N28" i="1"/>
  <c r="L28" i="1" s="1"/>
  <c r="L152" i="1"/>
  <c r="L147" i="1" s="1"/>
  <c r="L106" i="1" s="1"/>
  <c r="N151" i="1"/>
  <c r="N150" i="1" s="1"/>
  <c r="L248" i="1"/>
  <c r="N247" i="1"/>
  <c r="L138" i="1"/>
  <c r="L150" i="1"/>
  <c r="L168" i="1"/>
  <c r="N167" i="1"/>
  <c r="N182" i="1"/>
  <c r="L195" i="1"/>
  <c r="L184" i="1" s="1"/>
  <c r="L206" i="1"/>
  <c r="L13" i="1" s="1"/>
  <c r="L278" i="1"/>
  <c r="L277" i="1" s="1"/>
  <c r="L299" i="1"/>
  <c r="L298" i="1" s="1"/>
  <c r="L295" i="1"/>
  <c r="L294" i="1" s="1"/>
  <c r="L293" i="1" s="1"/>
  <c r="M132" i="1"/>
  <c r="M131" i="1" s="1"/>
  <c r="N312" i="1"/>
  <c r="N311" i="1" s="1"/>
  <c r="E9" i="1"/>
  <c r="E111" i="1"/>
  <c r="F111" i="1"/>
  <c r="D116" i="1"/>
  <c r="D121" i="1"/>
  <c r="E44" i="1"/>
  <c r="E34" i="1"/>
  <c r="E41" i="1"/>
  <c r="E39" i="1"/>
  <c r="E38" i="1" s="1"/>
  <c r="E37" i="1" s="1"/>
  <c r="E36" i="1" s="1"/>
  <c r="E60" i="1"/>
  <c r="E51" i="1"/>
  <c r="N10" i="1" l="1"/>
  <c r="L103" i="1"/>
  <c r="L10" i="1" s="1"/>
  <c r="L204" i="1"/>
  <c r="L203" i="1" s="1"/>
  <c r="N292" i="1"/>
  <c r="L292" i="1" s="1"/>
  <c r="L231" i="1"/>
  <c r="L209" i="1" s="1"/>
  <c r="M209" i="1"/>
  <c r="M203" i="1" s="1"/>
  <c r="M202" i="1" s="1"/>
  <c r="M227" i="1"/>
  <c r="L105" i="1"/>
  <c r="M104" i="1"/>
  <c r="L104" i="1" s="1"/>
  <c r="M62" i="1"/>
  <c r="L62" i="1" s="1"/>
  <c r="L63" i="1"/>
  <c r="N27" i="1"/>
  <c r="L108" i="1"/>
  <c r="N163" i="1"/>
  <c r="N161" i="1" s="1"/>
  <c r="N160" i="1" s="1"/>
  <c r="L160" i="1" s="1"/>
  <c r="L164" i="1"/>
  <c r="L163" i="1" s="1"/>
  <c r="L161" i="1" s="1"/>
  <c r="N22" i="1"/>
  <c r="L22" i="1" s="1"/>
  <c r="L20" i="1" s="1"/>
  <c r="L19" i="1" s="1"/>
  <c r="L18" i="1" s="1"/>
  <c r="E30" i="1"/>
  <c r="E29" i="1" s="1"/>
  <c r="L297" i="1"/>
  <c r="N51" i="1"/>
  <c r="L51" i="1" s="1"/>
  <c r="N102" i="1"/>
  <c r="N101" i="1" s="1"/>
  <c r="N41" i="1"/>
  <c r="L42" i="1"/>
  <c r="L25" i="1" s="1"/>
  <c r="L33" i="1"/>
  <c r="L11" i="1" s="1"/>
  <c r="N11" i="1"/>
  <c r="L52" i="1"/>
  <c r="L37" i="1"/>
  <c r="N25" i="1"/>
  <c r="L55" i="1"/>
  <c r="N20" i="1"/>
  <c r="N19" i="1" s="1"/>
  <c r="N18" i="1" s="1"/>
  <c r="L56" i="1"/>
  <c r="L76" i="1"/>
  <c r="L124" i="1"/>
  <c r="N229" i="1"/>
  <c r="L235" i="1"/>
  <c r="L230" i="1" s="1"/>
  <c r="N171" i="1"/>
  <c r="L171" i="1" s="1"/>
  <c r="N304" i="1"/>
  <c r="L304" i="1" s="1"/>
  <c r="L303" i="1" s="1"/>
  <c r="L302" i="1" s="1"/>
  <c r="N9" i="1"/>
  <c r="N89" i="1"/>
  <c r="L89" i="1" s="1"/>
  <c r="L90" i="1"/>
  <c r="N26" i="1"/>
  <c r="L43" i="1"/>
  <c r="L26" i="1" s="1"/>
  <c r="N211" i="1"/>
  <c r="L223" i="1"/>
  <c r="M53" i="1"/>
  <c r="L54" i="1"/>
  <c r="L182" i="1"/>
  <c r="N181" i="1"/>
  <c r="L137" i="1"/>
  <c r="L131" i="1" s="1"/>
  <c r="L132" i="1"/>
  <c r="L167" i="1"/>
  <c r="N166" i="1"/>
  <c r="L166" i="1" s="1"/>
  <c r="L247" i="1"/>
  <c r="N246" i="1"/>
  <c r="L246" i="1" s="1"/>
  <c r="N34" i="1"/>
  <c r="L35" i="1"/>
  <c r="L186" i="1"/>
  <c r="N185" i="1"/>
  <c r="M29" i="1"/>
  <c r="F48" i="1"/>
  <c r="F31" i="1" s="1"/>
  <c r="F49" i="1"/>
  <c r="F50" i="1"/>
  <c r="F33" i="1" s="1"/>
  <c r="F57" i="1"/>
  <c r="D57" i="1" s="1"/>
  <c r="F59" i="1"/>
  <c r="F42" i="1" s="1"/>
  <c r="F60" i="1"/>
  <c r="F61" i="1"/>
  <c r="F45" i="1" s="1"/>
  <c r="E58" i="1"/>
  <c r="D59" i="1"/>
  <c r="E56" i="1"/>
  <c r="F58" i="1"/>
  <c r="E66" i="1"/>
  <c r="D64" i="1"/>
  <c r="D65" i="1"/>
  <c r="D67" i="1"/>
  <c r="D68" i="1"/>
  <c r="F66" i="1"/>
  <c r="F63" i="1" s="1"/>
  <c r="F62" i="1" s="1"/>
  <c r="E74" i="1"/>
  <c r="D71" i="1"/>
  <c r="D72" i="1"/>
  <c r="D73" i="1"/>
  <c r="D75" i="1"/>
  <c r="E79" i="1"/>
  <c r="D80" i="1"/>
  <c r="E81" i="1"/>
  <c r="D82" i="1"/>
  <c r="D83" i="1"/>
  <c r="D84" i="1"/>
  <c r="F74" i="1"/>
  <c r="F52" i="1" s="1"/>
  <c r="F79" i="1"/>
  <c r="F78" i="1" s="1"/>
  <c r="F81" i="1"/>
  <c r="E86" i="1"/>
  <c r="E85" i="1" s="1"/>
  <c r="E96" i="1"/>
  <c r="E95" i="1" s="1"/>
  <c r="E94" i="1" s="1"/>
  <c r="D87" i="1"/>
  <c r="D88" i="1"/>
  <c r="F85" i="1"/>
  <c r="L102" i="1" l="1"/>
  <c r="D74" i="1"/>
  <c r="L283" i="1"/>
  <c r="F35" i="1"/>
  <c r="F34" i="1" s="1"/>
  <c r="D52" i="1"/>
  <c r="D35" i="1"/>
  <c r="D34" i="1" s="1"/>
  <c r="F51" i="1"/>
  <c r="D51" i="1" s="1"/>
  <c r="M12" i="1"/>
  <c r="M8" i="1" s="1"/>
  <c r="M17" i="1"/>
  <c r="M102" i="1"/>
  <c r="M101" i="1" s="1"/>
  <c r="L101" i="1"/>
  <c r="D66" i="1"/>
  <c r="D81" i="1"/>
  <c r="D58" i="1"/>
  <c r="F25" i="1"/>
  <c r="D42" i="1"/>
  <c r="D31" i="1"/>
  <c r="D9" i="1" s="1"/>
  <c r="F9" i="1"/>
  <c r="D48" i="1"/>
  <c r="D50" i="1"/>
  <c r="F56" i="1"/>
  <c r="F55" i="1" s="1"/>
  <c r="F54" i="1" s="1"/>
  <c r="F53" i="1" s="1"/>
  <c r="F40" i="1" s="1"/>
  <c r="F22" i="1" s="1"/>
  <c r="F21" i="1" s="1"/>
  <c r="F20" i="1" s="1"/>
  <c r="F19" i="1" s="1"/>
  <c r="F18" i="1" s="1"/>
  <c r="D33" i="1"/>
  <c r="F11" i="1"/>
  <c r="F76" i="1"/>
  <c r="F70" i="1"/>
  <c r="F69" i="1" s="1"/>
  <c r="D79" i="1"/>
  <c r="F28" i="1"/>
  <c r="D28" i="1" s="1"/>
  <c r="D45" i="1"/>
  <c r="M27" i="1"/>
  <c r="N47" i="1"/>
  <c r="N46" i="1" s="1"/>
  <c r="L41" i="1"/>
  <c r="N24" i="1"/>
  <c r="L24" i="1" s="1"/>
  <c r="N69" i="1"/>
  <c r="L69" i="1" s="1"/>
  <c r="L70" i="1"/>
  <c r="N303" i="1"/>
  <c r="N283" i="1" s="1"/>
  <c r="N287" i="1"/>
  <c r="D49" i="1"/>
  <c r="F44" i="1"/>
  <c r="D60" i="1"/>
  <c r="L211" i="1"/>
  <c r="L222" i="1"/>
  <c r="L234" i="1"/>
  <c r="N228" i="1"/>
  <c r="N227" i="1" s="1"/>
  <c r="N210" i="1"/>
  <c r="L210" i="1" s="1"/>
  <c r="L185" i="1"/>
  <c r="N184" i="1"/>
  <c r="L34" i="1"/>
  <c r="L181" i="1"/>
  <c r="N179" i="1"/>
  <c r="L53" i="1"/>
  <c r="M47" i="1"/>
  <c r="E55" i="1"/>
  <c r="E63" i="1"/>
  <c r="E78" i="1"/>
  <c r="D78" i="1" s="1"/>
  <c r="D85" i="1"/>
  <c r="D86" i="1"/>
  <c r="E199" i="1"/>
  <c r="E198" i="1" s="1"/>
  <c r="F91" i="1"/>
  <c r="D91" i="1" s="1"/>
  <c r="F93" i="1"/>
  <c r="F96" i="1"/>
  <c r="F92" i="1" s="1"/>
  <c r="D92" i="1" s="1"/>
  <c r="D97" i="1"/>
  <c r="D100" i="1"/>
  <c r="F99" i="1"/>
  <c r="D99" i="1" s="1"/>
  <c r="D106" i="1"/>
  <c r="E110" i="1"/>
  <c r="E109" i="1" s="1"/>
  <c r="E114" i="1"/>
  <c r="E113" i="1" s="1"/>
  <c r="F114" i="1"/>
  <c r="F113" i="1" s="1"/>
  <c r="D115" i="1"/>
  <c r="D111" i="1" s="1"/>
  <c r="E120" i="1"/>
  <c r="E119" i="1" s="1"/>
  <c r="E118" i="1" s="1"/>
  <c r="F120" i="1"/>
  <c r="E122" i="1"/>
  <c r="F122" i="1"/>
  <c r="D123" i="1"/>
  <c r="D122" i="1" s="1"/>
  <c r="E126" i="1"/>
  <c r="E125" i="1" s="1"/>
  <c r="D127" i="1"/>
  <c r="D128" i="1"/>
  <c r="F126" i="1"/>
  <c r="F119" i="1" s="1"/>
  <c r="E129" i="1"/>
  <c r="F129" i="1"/>
  <c r="D130" i="1"/>
  <c r="E133" i="1"/>
  <c r="E135" i="1"/>
  <c r="E134" i="1" s="1"/>
  <c r="E136" i="1"/>
  <c r="E108" i="1" s="1"/>
  <c r="D140" i="1"/>
  <c r="F133" i="1"/>
  <c r="F103" i="1" s="1"/>
  <c r="F135" i="1"/>
  <c r="F136" i="1"/>
  <c r="F108" i="1" s="1"/>
  <c r="E139" i="1"/>
  <c r="E138" i="1" s="1"/>
  <c r="F139" i="1"/>
  <c r="E142" i="1"/>
  <c r="E141" i="1" s="1"/>
  <c r="F142" i="1"/>
  <c r="F141" i="1" s="1"/>
  <c r="D143" i="1"/>
  <c r="D142" i="1" s="1"/>
  <c r="D144" i="1"/>
  <c r="F145" i="1"/>
  <c r="D145" i="1" s="1"/>
  <c r="D153" i="1"/>
  <c r="D152" i="1"/>
  <c r="F155" i="1"/>
  <c r="D155" i="1" s="1"/>
  <c r="D159" i="1"/>
  <c r="D156" i="1" s="1"/>
  <c r="E165" i="1"/>
  <c r="E160" i="1" s="1"/>
  <c r="F162" i="1"/>
  <c r="F164" i="1"/>
  <c r="F165" i="1"/>
  <c r="D169" i="1"/>
  <c r="E166" i="1"/>
  <c r="F168" i="1"/>
  <c r="D168" i="1" s="1"/>
  <c r="D170" i="1"/>
  <c r="E171" i="1"/>
  <c r="D174" i="1"/>
  <c r="F173" i="1"/>
  <c r="F172" i="1" s="1"/>
  <c r="E175" i="1"/>
  <c r="F175" i="1"/>
  <c r="D176" i="1"/>
  <c r="D177" i="1"/>
  <c r="F180" i="1"/>
  <c r="D180" i="1" s="1"/>
  <c r="F188" i="1"/>
  <c r="F186" i="1" s="1"/>
  <c r="F185" i="1" s="1"/>
  <c r="E184" i="1"/>
  <c r="F189" i="1"/>
  <c r="F183" i="1" s="1"/>
  <c r="D193" i="1"/>
  <c r="F192" i="1"/>
  <c r="F191" i="1" s="1"/>
  <c r="F190" i="1" s="1"/>
  <c r="E192" i="1"/>
  <c r="E191" i="1" s="1"/>
  <c r="D200" i="1"/>
  <c r="D201" i="1"/>
  <c r="F199" i="1"/>
  <c r="F198" i="1" s="1"/>
  <c r="F98" i="1" l="1"/>
  <c r="D98" i="1" s="1"/>
  <c r="E132" i="1"/>
  <c r="E131" i="1" s="1"/>
  <c r="E137" i="1"/>
  <c r="D175" i="1"/>
  <c r="D139" i="1"/>
  <c r="E105" i="1"/>
  <c r="N302" i="1"/>
  <c r="F32" i="1"/>
  <c r="D32" i="1" s="1"/>
  <c r="D56" i="1"/>
  <c r="F47" i="1"/>
  <c r="F46" i="1" s="1"/>
  <c r="F39" i="1"/>
  <c r="F38" i="1" s="1"/>
  <c r="F37" i="1" s="1"/>
  <c r="F36" i="1" s="1"/>
  <c r="D36" i="1" s="1"/>
  <c r="M7" i="1"/>
  <c r="L27" i="1"/>
  <c r="D55" i="1"/>
  <c r="E54" i="1"/>
  <c r="E53" i="1" s="1"/>
  <c r="F110" i="1"/>
  <c r="F109" i="1" s="1"/>
  <c r="F105" i="1"/>
  <c r="F104" i="1" s="1"/>
  <c r="F151" i="1"/>
  <c r="F163" i="1"/>
  <c r="F161" i="1" s="1"/>
  <c r="F160" i="1" s="1"/>
  <c r="D160" i="1" s="1"/>
  <c r="L233" i="1"/>
  <c r="L228" i="1" s="1"/>
  <c r="L227" i="1" s="1"/>
  <c r="L229" i="1"/>
  <c r="N203" i="1"/>
  <c r="N30" i="1"/>
  <c r="N29" i="1" s="1"/>
  <c r="N284" i="1"/>
  <c r="N17" i="1" s="1"/>
  <c r="F95" i="1"/>
  <c r="F94" i="1" s="1"/>
  <c r="F43" i="1"/>
  <c r="D93" i="1"/>
  <c r="F90" i="1"/>
  <c r="F125" i="1"/>
  <c r="D125" i="1" s="1"/>
  <c r="D124" i="1" s="1"/>
  <c r="D126" i="1"/>
  <c r="F102" i="1"/>
  <c r="F10" i="1"/>
  <c r="F167" i="1"/>
  <c r="D172" i="1"/>
  <c r="F171" i="1"/>
  <c r="D173" i="1"/>
  <c r="D171" i="1"/>
  <c r="L287" i="1"/>
  <c r="N282" i="1"/>
  <c r="L282" i="1" s="1"/>
  <c r="D44" i="1"/>
  <c r="D136" i="1"/>
  <c r="D108" i="1" s="1"/>
  <c r="E101" i="1"/>
  <c r="D186" i="1"/>
  <c r="D185" i="1" s="1"/>
  <c r="D188" i="1"/>
  <c r="F182" i="1"/>
  <c r="F184" i="1"/>
  <c r="E179" i="1"/>
  <c r="L47" i="1"/>
  <c r="M46" i="1"/>
  <c r="L46" i="1" s="1"/>
  <c r="L29" i="1" s="1"/>
  <c r="N178" i="1"/>
  <c r="L178" i="1" s="1"/>
  <c r="L179" i="1"/>
  <c r="D114" i="1"/>
  <c r="D113" i="1" s="1"/>
  <c r="D129" i="1"/>
  <c r="D54" i="1"/>
  <c r="E62" i="1"/>
  <c r="D62" i="1" s="1"/>
  <c r="D63" i="1"/>
  <c r="E77" i="1"/>
  <c r="E76" i="1" s="1"/>
  <c r="E70" i="1"/>
  <c r="D198" i="1"/>
  <c r="D199" i="1"/>
  <c r="E117" i="1"/>
  <c r="E124" i="1"/>
  <c r="F138" i="1"/>
  <c r="F134" i="1"/>
  <c r="F132" i="1" s="1"/>
  <c r="F131" i="1" s="1"/>
  <c r="D141" i="1"/>
  <c r="D195" i="1"/>
  <c r="D189" i="1"/>
  <c r="E213" i="1"/>
  <c r="E212" i="1" s="1"/>
  <c r="E211" i="1" s="1"/>
  <c r="F213" i="1"/>
  <c r="F208" i="1" s="1"/>
  <c r="E224" i="1"/>
  <c r="E223" i="1" s="1"/>
  <c r="E236" i="1"/>
  <c r="E231" i="1" s="1"/>
  <c r="D231" i="1" s="1"/>
  <c r="E276" i="1"/>
  <c r="E292" i="1"/>
  <c r="E297" i="1"/>
  <c r="E311" i="1"/>
  <c r="E320" i="1"/>
  <c r="E271" i="1"/>
  <c r="E234" i="1"/>
  <c r="E229" i="1" s="1"/>
  <c r="E235" i="1"/>
  <c r="F235" i="1"/>
  <c r="E308" i="1"/>
  <c r="E23" i="1" s="1"/>
  <c r="F308" i="1"/>
  <c r="D326" i="1"/>
  <c r="D325" i="1" s="1"/>
  <c r="D324" i="1" s="1"/>
  <c r="D249" i="1"/>
  <c r="F218" i="1"/>
  <c r="D220" i="1"/>
  <c r="D225" i="1"/>
  <c r="F224" i="1"/>
  <c r="F212" i="1" s="1"/>
  <c r="D226" i="1"/>
  <c r="F229" i="1"/>
  <c r="F228" i="1" s="1"/>
  <c r="F227" i="1" s="1"/>
  <c r="D240" i="1"/>
  <c r="D239" i="1" s="1"/>
  <c r="D238" i="1" s="1"/>
  <c r="F239" i="1"/>
  <c r="F238" i="1" s="1"/>
  <c r="F237" i="1" s="1"/>
  <c r="D245" i="1"/>
  <c r="F243" i="1"/>
  <c r="F242" i="1" s="1"/>
  <c r="F241" i="1" s="1"/>
  <c r="D244" i="1"/>
  <c r="D243" i="1" s="1"/>
  <c r="F248" i="1"/>
  <c r="F247" i="1" s="1"/>
  <c r="D247" i="1" s="1"/>
  <c r="D253" i="1"/>
  <c r="D252" i="1" s="1"/>
  <c r="D251" i="1" s="1"/>
  <c r="F252" i="1"/>
  <c r="F251" i="1" s="1"/>
  <c r="F250" i="1" s="1"/>
  <c r="D250" i="1" s="1"/>
  <c r="F257" i="1"/>
  <c r="F256" i="1" s="1"/>
  <c r="F255" i="1" s="1"/>
  <c r="D255" i="1" s="1"/>
  <c r="D258" i="1"/>
  <c r="D257" i="1" s="1"/>
  <c r="D256" i="1" s="1"/>
  <c r="F261" i="1"/>
  <c r="F260" i="1" s="1"/>
  <c r="F259" i="1" s="1"/>
  <c r="D259" i="1" s="1"/>
  <c r="D262" i="1"/>
  <c r="D261" i="1" s="1"/>
  <c r="D260" i="1" s="1"/>
  <c r="F265" i="1"/>
  <c r="F264" i="1" s="1"/>
  <c r="F263" i="1" s="1"/>
  <c r="D263" i="1" s="1"/>
  <c r="D266" i="1"/>
  <c r="D265" i="1" s="1"/>
  <c r="D264" i="1" s="1"/>
  <c r="F268" i="1"/>
  <c r="D268" i="1" s="1"/>
  <c r="D269" i="1"/>
  <c r="D270" i="1"/>
  <c r="D275" i="1"/>
  <c r="D274" i="1"/>
  <c r="F273" i="1"/>
  <c r="F272" i="1" s="1"/>
  <c r="F271" i="1" s="1"/>
  <c r="F278" i="1"/>
  <c r="F277" i="1" s="1"/>
  <c r="F276" i="1" s="1"/>
  <c r="D281" i="1"/>
  <c r="E288" i="1"/>
  <c r="F294" i="1"/>
  <c r="D300" i="1"/>
  <c r="D299" i="1" s="1"/>
  <c r="F297" i="1"/>
  <c r="D316" i="1"/>
  <c r="F313" i="1"/>
  <c r="F312" i="1" s="1"/>
  <c r="F311" i="1" s="1"/>
  <c r="D317" i="1"/>
  <c r="F322" i="1"/>
  <c r="F321" i="1" s="1"/>
  <c r="F320" i="1" s="1"/>
  <c r="D323" i="1"/>
  <c r="F325" i="1"/>
  <c r="F324" i="1" s="1"/>
  <c r="E324" i="1"/>
  <c r="D276" i="1" l="1"/>
  <c r="E208" i="1"/>
  <c r="E17" i="1" s="1"/>
  <c r="F217" i="1"/>
  <c r="F214" i="1" s="1"/>
  <c r="F209" i="1" s="1"/>
  <c r="F27" i="1" s="1"/>
  <c r="D218" i="1"/>
  <c r="E302" i="1"/>
  <c r="E282" i="1" s="1"/>
  <c r="D248" i="1"/>
  <c r="D234" i="1" s="1"/>
  <c r="D233" i="1" s="1"/>
  <c r="F150" i="1"/>
  <c r="D150" i="1" s="1"/>
  <c r="D151" i="1"/>
  <c r="D236" i="1"/>
  <c r="E233" i="1"/>
  <c r="E232" i="1" s="1"/>
  <c r="D110" i="1"/>
  <c r="D109" i="1" s="1"/>
  <c r="F101" i="1"/>
  <c r="D102" i="1"/>
  <c r="E104" i="1"/>
  <c r="F267" i="1"/>
  <c r="D267" i="1" s="1"/>
  <c r="D313" i="1"/>
  <c r="D312" i="1" s="1"/>
  <c r="D311" i="1" s="1"/>
  <c r="F234" i="1"/>
  <c r="F233" i="1" s="1"/>
  <c r="D298" i="1"/>
  <c r="D297" i="1" s="1"/>
  <c r="N202" i="1"/>
  <c r="L202" i="1"/>
  <c r="L30" i="1"/>
  <c r="D183" i="1"/>
  <c r="F288" i="1"/>
  <c r="D288" i="1" s="1"/>
  <c r="F23" i="1"/>
  <c r="F307" i="1"/>
  <c r="F304" i="1" s="1"/>
  <c r="F287" i="1" s="1"/>
  <c r="F17" i="1" s="1"/>
  <c r="N12" i="1"/>
  <c r="N8" i="1" s="1"/>
  <c r="E178" i="1"/>
  <c r="F204" i="1"/>
  <c r="F203" i="1" s="1"/>
  <c r="D90" i="1"/>
  <c r="F89" i="1"/>
  <c r="D89" i="1" s="1"/>
  <c r="F26" i="1"/>
  <c r="F41" i="1"/>
  <c r="D43" i="1"/>
  <c r="D41" i="1" s="1"/>
  <c r="F30" i="1"/>
  <c r="F124" i="1"/>
  <c r="F118" i="1"/>
  <c r="F117" i="1" s="1"/>
  <c r="D117" i="1" s="1"/>
  <c r="D167" i="1"/>
  <c r="F166" i="1"/>
  <c r="D166" i="1" s="1"/>
  <c r="L284" i="1"/>
  <c r="L17" i="1" s="1"/>
  <c r="F181" i="1"/>
  <c r="D182" i="1"/>
  <c r="E47" i="1"/>
  <c r="D53" i="1"/>
  <c r="D70" i="1"/>
  <c r="E69" i="1"/>
  <c r="D76" i="1"/>
  <c r="D77" i="1"/>
  <c r="F137" i="1"/>
  <c r="D138" i="1"/>
  <c r="D137" i="1" s="1"/>
  <c r="D237" i="1"/>
  <c r="F215" i="1"/>
  <c r="D224" i="1"/>
  <c r="F246" i="1"/>
  <c r="D246" i="1" s="1"/>
  <c r="F223" i="1"/>
  <c r="D223" i="1" s="1"/>
  <c r="D308" i="1"/>
  <c r="D23" i="1" s="1"/>
  <c r="E209" i="1"/>
  <c r="F293" i="1"/>
  <c r="F292" i="1" s="1"/>
  <c r="D292" i="1" s="1"/>
  <c r="E204" i="1"/>
  <c r="E203" i="1" s="1"/>
  <c r="E228" i="1"/>
  <c r="E227" i="1" s="1"/>
  <c r="D227" i="1" s="1"/>
  <c r="E210" i="1"/>
  <c r="E222" i="1"/>
  <c r="D271" i="1"/>
  <c r="D235" i="1"/>
  <c r="D242" i="1"/>
  <c r="D241" i="1" s="1"/>
  <c r="D295" i="1"/>
  <c r="D294" i="1" s="1"/>
  <c r="D293" i="1" s="1"/>
  <c r="D328" i="1"/>
  <c r="D208" i="1" l="1"/>
  <c r="E27" i="1"/>
  <c r="D209" i="1"/>
  <c r="F24" i="1"/>
  <c r="D24" i="1" s="1"/>
  <c r="D26" i="1"/>
  <c r="E12" i="1"/>
  <c r="N7" i="1"/>
  <c r="L7" i="1" s="1"/>
  <c r="L8" i="1"/>
  <c r="L12" i="1"/>
  <c r="D307" i="1"/>
  <c r="D304" i="1"/>
  <c r="D303" i="1" s="1"/>
  <c r="D302" i="1" s="1"/>
  <c r="F303" i="1"/>
  <c r="F302" i="1" s="1"/>
  <c r="D30" i="1"/>
  <c r="F29" i="1"/>
  <c r="D181" i="1"/>
  <c r="F179" i="1"/>
  <c r="E202" i="1"/>
  <c r="F202" i="1"/>
  <c r="E46" i="1"/>
  <c r="D46" i="1" s="1"/>
  <c r="D47" i="1"/>
  <c r="F211" i="1"/>
  <c r="F222" i="1"/>
  <c r="F210" i="1" s="1"/>
  <c r="D210" i="1" s="1"/>
  <c r="F232" i="1"/>
  <c r="D232" i="1" s="1"/>
  <c r="D287" i="1"/>
  <c r="D284" i="1" s="1"/>
  <c r="F284" i="1"/>
  <c r="H327" i="1"/>
  <c r="G327" i="1"/>
  <c r="G325" i="1" s="1"/>
  <c r="D327" i="1"/>
  <c r="C327" i="1"/>
  <c r="C325" i="1" s="1"/>
  <c r="C324" i="1" s="1"/>
  <c r="H325" i="1"/>
  <c r="H324" i="1" s="1"/>
  <c r="G324" i="1"/>
  <c r="H322" i="1"/>
  <c r="H321" i="1" s="1"/>
  <c r="H320" i="1" s="1"/>
  <c r="G322" i="1"/>
  <c r="G321" i="1" s="1"/>
  <c r="G320" i="1" s="1"/>
  <c r="D322" i="1"/>
  <c r="D321" i="1" s="1"/>
  <c r="D320" i="1" s="1"/>
  <c r="C322" i="1"/>
  <c r="C321" i="1" s="1"/>
  <c r="C320" i="1" s="1"/>
  <c r="H318" i="1"/>
  <c r="G318" i="1"/>
  <c r="D318" i="1"/>
  <c r="C318" i="1"/>
  <c r="H314" i="1"/>
  <c r="G314" i="1"/>
  <c r="G313" i="1" s="1"/>
  <c r="D314" i="1"/>
  <c r="C314" i="1"/>
  <c r="H310" i="1"/>
  <c r="H290" i="1" s="1"/>
  <c r="G310" i="1"/>
  <c r="G290" i="1" s="1"/>
  <c r="D310" i="1"/>
  <c r="D290" i="1" s="1"/>
  <c r="C310" i="1"/>
  <c r="C290" i="1" s="1"/>
  <c r="H309" i="1"/>
  <c r="H289" i="1" s="1"/>
  <c r="H308" i="1"/>
  <c r="H288" i="1" s="1"/>
  <c r="H23" i="1" s="1"/>
  <c r="G308" i="1"/>
  <c r="G288" i="1" s="1"/>
  <c r="G23" i="1" s="1"/>
  <c r="C308" i="1"/>
  <c r="C288" i="1" s="1"/>
  <c r="C23" i="1" s="1"/>
  <c r="H307" i="1"/>
  <c r="G307" i="1"/>
  <c r="C307" i="1"/>
  <c r="H306" i="1"/>
  <c r="H286" i="1" s="1"/>
  <c r="H16" i="1" s="1"/>
  <c r="G306" i="1"/>
  <c r="G286" i="1" s="1"/>
  <c r="G16" i="1" s="1"/>
  <c r="D306" i="1"/>
  <c r="D286" i="1" s="1"/>
  <c r="D16" i="1" s="1"/>
  <c r="C306" i="1"/>
  <c r="C286" i="1" s="1"/>
  <c r="C16" i="1" s="1"/>
  <c r="H299" i="1"/>
  <c r="H294" i="1" s="1"/>
  <c r="G299" i="1"/>
  <c r="C299" i="1"/>
  <c r="C298" i="1" s="1"/>
  <c r="H296" i="1"/>
  <c r="H291" i="1" s="1"/>
  <c r="G296" i="1"/>
  <c r="G291" i="1" s="1"/>
  <c r="D291" i="1"/>
  <c r="C296" i="1"/>
  <c r="C291" i="1" s="1"/>
  <c r="H295" i="1"/>
  <c r="G295" i="1"/>
  <c r="C295" i="1"/>
  <c r="H279" i="1"/>
  <c r="H206" i="1" s="1"/>
  <c r="H13" i="1" s="1"/>
  <c r="G279" i="1"/>
  <c r="D279" i="1"/>
  <c r="D278" i="1" s="1"/>
  <c r="D277" i="1" s="1"/>
  <c r="C279" i="1"/>
  <c r="C278" i="1" s="1"/>
  <c r="C277" i="1" s="1"/>
  <c r="C276" i="1" s="1"/>
  <c r="H278" i="1"/>
  <c r="H277" i="1" s="1"/>
  <c r="H276" i="1" s="1"/>
  <c r="H273" i="1"/>
  <c r="G273" i="1"/>
  <c r="G272" i="1" s="1"/>
  <c r="G271" i="1" s="1"/>
  <c r="D273" i="1"/>
  <c r="D272" i="1" s="1"/>
  <c r="C273" i="1"/>
  <c r="C272" i="1" s="1"/>
  <c r="C271" i="1" s="1"/>
  <c r="H272" i="1"/>
  <c r="H271" i="1" s="1"/>
  <c r="H269" i="1"/>
  <c r="H268" i="1" s="1"/>
  <c r="H267" i="1" s="1"/>
  <c r="G269" i="1"/>
  <c r="G268" i="1" s="1"/>
  <c r="G267" i="1" s="1"/>
  <c r="C269" i="1"/>
  <c r="C268" i="1" s="1"/>
  <c r="C267" i="1" s="1"/>
  <c r="H265" i="1"/>
  <c r="H264" i="1" s="1"/>
  <c r="H263" i="1" s="1"/>
  <c r="G265" i="1"/>
  <c r="G264" i="1" s="1"/>
  <c r="G263" i="1" s="1"/>
  <c r="C265" i="1"/>
  <c r="C264" i="1" s="1"/>
  <c r="C263" i="1" s="1"/>
  <c r="H261" i="1"/>
  <c r="H260" i="1" s="1"/>
  <c r="H259" i="1" s="1"/>
  <c r="G261" i="1"/>
  <c r="G260" i="1" s="1"/>
  <c r="G259" i="1" s="1"/>
  <c r="C261" i="1"/>
  <c r="C260" i="1" s="1"/>
  <c r="C259" i="1" s="1"/>
  <c r="H257" i="1"/>
  <c r="H256" i="1" s="1"/>
  <c r="H255" i="1" s="1"/>
  <c r="G257" i="1"/>
  <c r="G256" i="1" s="1"/>
  <c r="G255" i="1" s="1"/>
  <c r="C257" i="1"/>
  <c r="C256" i="1" s="1"/>
  <c r="C255" i="1" s="1"/>
  <c r="H252" i="1"/>
  <c r="H251" i="1" s="1"/>
  <c r="H250" i="1" s="1"/>
  <c r="G252" i="1"/>
  <c r="G251" i="1" s="1"/>
  <c r="G250" i="1" s="1"/>
  <c r="C252" i="1"/>
  <c r="C251" i="1" s="1"/>
  <c r="C250" i="1" s="1"/>
  <c r="H248" i="1"/>
  <c r="H247" i="1" s="1"/>
  <c r="H246" i="1" s="1"/>
  <c r="G248" i="1"/>
  <c r="G247" i="1" s="1"/>
  <c r="G246" i="1" s="1"/>
  <c r="C248" i="1"/>
  <c r="C247" i="1" s="1"/>
  <c r="C246" i="1" s="1"/>
  <c r="H243" i="1"/>
  <c r="H242" i="1" s="1"/>
  <c r="H241" i="1" s="1"/>
  <c r="G243" i="1"/>
  <c r="G242" i="1" s="1"/>
  <c r="G241" i="1" s="1"/>
  <c r="C243" i="1"/>
  <c r="C242" i="1" s="1"/>
  <c r="C241" i="1" s="1"/>
  <c r="H239" i="1"/>
  <c r="H238" i="1" s="1"/>
  <c r="G239" i="1"/>
  <c r="C239" i="1"/>
  <c r="C238" i="1" s="1"/>
  <c r="H236" i="1"/>
  <c r="H231" i="1" s="1"/>
  <c r="G236" i="1"/>
  <c r="G231" i="1" s="1"/>
  <c r="C236" i="1"/>
  <c r="C231" i="1" s="1"/>
  <c r="H235" i="1"/>
  <c r="H230" i="1" s="1"/>
  <c r="G235" i="1"/>
  <c r="G230" i="1" s="1"/>
  <c r="C235" i="1"/>
  <c r="C230" i="1" s="1"/>
  <c r="H224" i="1"/>
  <c r="H223" i="1" s="1"/>
  <c r="G224" i="1"/>
  <c r="G212" i="1" s="1"/>
  <c r="C224" i="1"/>
  <c r="C223" i="1" s="1"/>
  <c r="C211" i="1" s="1"/>
  <c r="H218" i="1"/>
  <c r="G218" i="1"/>
  <c r="C218" i="1"/>
  <c r="H217" i="1"/>
  <c r="G217" i="1"/>
  <c r="G215" i="1" s="1"/>
  <c r="D217" i="1"/>
  <c r="D214" i="1" s="1"/>
  <c r="C217" i="1"/>
  <c r="C214" i="1" s="1"/>
  <c r="D215" i="1"/>
  <c r="C215" i="1"/>
  <c r="H213" i="1"/>
  <c r="G213" i="1"/>
  <c r="D213" i="1"/>
  <c r="C213" i="1"/>
  <c r="H207" i="1"/>
  <c r="H14" i="1" s="1"/>
  <c r="G207" i="1"/>
  <c r="G14" i="1" s="1"/>
  <c r="D207" i="1"/>
  <c r="D14" i="1" s="1"/>
  <c r="C207" i="1"/>
  <c r="C14" i="1" s="1"/>
  <c r="H195" i="1"/>
  <c r="G195" i="1"/>
  <c r="C195" i="1"/>
  <c r="H192" i="1"/>
  <c r="H191" i="1" s="1"/>
  <c r="G192" i="1"/>
  <c r="G186" i="1" s="1"/>
  <c r="G181" i="1" s="1"/>
  <c r="D192" i="1"/>
  <c r="D191" i="1" s="1"/>
  <c r="C192" i="1"/>
  <c r="C191" i="1" s="1"/>
  <c r="C190" i="1" s="1"/>
  <c r="C184" i="1" s="1"/>
  <c r="C178" i="1" s="1"/>
  <c r="H189" i="1"/>
  <c r="H183" i="1" s="1"/>
  <c r="G189" i="1"/>
  <c r="G183" i="1" s="1"/>
  <c r="C189" i="1"/>
  <c r="C183" i="1" s="1"/>
  <c r="H188" i="1"/>
  <c r="H182" i="1" s="1"/>
  <c r="G188" i="1"/>
  <c r="G182" i="1" s="1"/>
  <c r="C188" i="1"/>
  <c r="C182" i="1" s="1"/>
  <c r="H186" i="1"/>
  <c r="H181" i="1" s="1"/>
  <c r="H176" i="1"/>
  <c r="H175" i="1" s="1"/>
  <c r="G176" i="1"/>
  <c r="G175" i="1" s="1"/>
  <c r="C176" i="1"/>
  <c r="C175" i="1" s="1"/>
  <c r="H173" i="1"/>
  <c r="H172" i="1" s="1"/>
  <c r="H171" i="1" s="1"/>
  <c r="G173" i="1"/>
  <c r="G172" i="1" s="1"/>
  <c r="C173" i="1"/>
  <c r="C172" i="1" s="1"/>
  <c r="C171" i="1" s="1"/>
  <c r="H168" i="1"/>
  <c r="H167" i="1" s="1"/>
  <c r="G168" i="1"/>
  <c r="G167" i="1" s="1"/>
  <c r="G166" i="1" s="1"/>
  <c r="C168" i="1"/>
  <c r="H165" i="1"/>
  <c r="G165" i="1"/>
  <c r="D165" i="1"/>
  <c r="C165" i="1"/>
  <c r="H164" i="1"/>
  <c r="G164" i="1"/>
  <c r="D164" i="1"/>
  <c r="C164" i="1"/>
  <c r="H162" i="1"/>
  <c r="G162" i="1"/>
  <c r="D162" i="1"/>
  <c r="C162" i="1"/>
  <c r="H157" i="1"/>
  <c r="H156" i="1" s="1"/>
  <c r="H155" i="1" s="1"/>
  <c r="G157" i="1"/>
  <c r="G156" i="1" s="1"/>
  <c r="G155" i="1" s="1"/>
  <c r="C157" i="1"/>
  <c r="C156" i="1" s="1"/>
  <c r="C155" i="1" s="1"/>
  <c r="H152" i="1"/>
  <c r="H147" i="1" s="1"/>
  <c r="G152" i="1"/>
  <c r="G151" i="1" s="1"/>
  <c r="G150" i="1" s="1"/>
  <c r="G145" i="1" s="1"/>
  <c r="C152" i="1"/>
  <c r="C151" i="1" s="1"/>
  <c r="C146" i="1" s="1"/>
  <c r="H148" i="1"/>
  <c r="H107" i="1" s="1"/>
  <c r="G148" i="1"/>
  <c r="G107" i="1" s="1"/>
  <c r="C148" i="1"/>
  <c r="C107" i="1" s="1"/>
  <c r="H142" i="1"/>
  <c r="H141" i="1" s="1"/>
  <c r="G142" i="1"/>
  <c r="G141" i="1" s="1"/>
  <c r="C142" i="1"/>
  <c r="C141" i="1" s="1"/>
  <c r="H139" i="1"/>
  <c r="H134" i="1" s="1"/>
  <c r="G139" i="1"/>
  <c r="G134" i="1" s="1"/>
  <c r="C139" i="1"/>
  <c r="C138" i="1" s="1"/>
  <c r="C137" i="1" s="1"/>
  <c r="H136" i="1"/>
  <c r="G136" i="1"/>
  <c r="C136" i="1"/>
  <c r="H135" i="1"/>
  <c r="G135" i="1"/>
  <c r="D135" i="1"/>
  <c r="C135" i="1"/>
  <c r="H133" i="1"/>
  <c r="G133" i="1"/>
  <c r="D133" i="1"/>
  <c r="D103" i="1" s="1"/>
  <c r="C133" i="1"/>
  <c r="H129" i="1"/>
  <c r="G129" i="1"/>
  <c r="C129" i="1"/>
  <c r="H126" i="1"/>
  <c r="H119" i="1" s="1"/>
  <c r="G126" i="1"/>
  <c r="G119" i="1" s="1"/>
  <c r="C126" i="1"/>
  <c r="C125" i="1" s="1"/>
  <c r="H122" i="1"/>
  <c r="G122" i="1"/>
  <c r="C122" i="1"/>
  <c r="H121" i="1"/>
  <c r="G121" i="1"/>
  <c r="C121" i="1"/>
  <c r="H120" i="1"/>
  <c r="H105" i="1" s="1"/>
  <c r="H104" i="1" s="1"/>
  <c r="G120" i="1"/>
  <c r="G105" i="1" s="1"/>
  <c r="G104" i="1" s="1"/>
  <c r="D120" i="1"/>
  <c r="D105" i="1" s="1"/>
  <c r="D104" i="1" s="1"/>
  <c r="C120" i="1"/>
  <c r="H114" i="1"/>
  <c r="H110" i="1" s="1"/>
  <c r="G114" i="1"/>
  <c r="G110" i="1" s="1"/>
  <c r="C114" i="1"/>
  <c r="C113" i="1" s="1"/>
  <c r="C109" i="1" s="1"/>
  <c r="H112" i="1"/>
  <c r="H108" i="1" s="1"/>
  <c r="G112" i="1"/>
  <c r="C112" i="1"/>
  <c r="H111" i="1"/>
  <c r="G111" i="1"/>
  <c r="C111" i="1"/>
  <c r="H99" i="1"/>
  <c r="H98" i="1" s="1"/>
  <c r="G99" i="1"/>
  <c r="G98" i="1" s="1"/>
  <c r="C99" i="1"/>
  <c r="C98" i="1" s="1"/>
  <c r="H96" i="1"/>
  <c r="H95" i="1" s="1"/>
  <c r="G96" i="1"/>
  <c r="G95" i="1" s="1"/>
  <c r="D96" i="1"/>
  <c r="D95" i="1" s="1"/>
  <c r="C96" i="1"/>
  <c r="C95" i="1" s="1"/>
  <c r="C94" i="1" s="1"/>
  <c r="H93" i="1"/>
  <c r="H43" i="1" s="1"/>
  <c r="G93" i="1"/>
  <c r="G43" i="1" s="1"/>
  <c r="C93" i="1"/>
  <c r="C43" i="1" s="1"/>
  <c r="G92" i="1"/>
  <c r="H91" i="1"/>
  <c r="G91" i="1"/>
  <c r="C91" i="1"/>
  <c r="H86" i="1"/>
  <c r="H85" i="1" s="1"/>
  <c r="G86" i="1"/>
  <c r="G85" i="1" s="1"/>
  <c r="C86" i="1"/>
  <c r="C85" i="1" s="1"/>
  <c r="H81" i="1"/>
  <c r="G81" i="1"/>
  <c r="C81" i="1"/>
  <c r="H79" i="1"/>
  <c r="H78" i="1" s="1"/>
  <c r="G79" i="1"/>
  <c r="G78" i="1" s="1"/>
  <c r="C79" i="1"/>
  <c r="C78" i="1" s="1"/>
  <c r="H74" i="1"/>
  <c r="H51" i="1" s="1"/>
  <c r="H34" i="1" s="1"/>
  <c r="G74" i="1"/>
  <c r="C74" i="1"/>
  <c r="C51" i="1" s="1"/>
  <c r="C34" i="1" s="1"/>
  <c r="H66" i="1"/>
  <c r="H63" i="1" s="1"/>
  <c r="H62" i="1" s="1"/>
  <c r="G66" i="1"/>
  <c r="G63" i="1" s="1"/>
  <c r="G62" i="1" s="1"/>
  <c r="C66" i="1"/>
  <c r="C63" i="1" s="1"/>
  <c r="H61" i="1"/>
  <c r="H45" i="1" s="1"/>
  <c r="H28" i="1" s="1"/>
  <c r="G45" i="1"/>
  <c r="G28" i="1" s="1"/>
  <c r="D61" i="1"/>
  <c r="C61" i="1"/>
  <c r="C45" i="1" s="1"/>
  <c r="C28" i="1" s="1"/>
  <c r="H60" i="1"/>
  <c r="H44" i="1" s="1"/>
  <c r="G60" i="1"/>
  <c r="G44" i="1" s="1"/>
  <c r="C60" i="1"/>
  <c r="C44" i="1" s="1"/>
  <c r="H59" i="1"/>
  <c r="H42" i="1" s="1"/>
  <c r="G59" i="1"/>
  <c r="G42" i="1" s="1"/>
  <c r="C59" i="1"/>
  <c r="C42" i="1" s="1"/>
  <c r="H57" i="1"/>
  <c r="H40" i="1" s="1"/>
  <c r="H22" i="1" s="1"/>
  <c r="G57" i="1"/>
  <c r="G40" i="1" s="1"/>
  <c r="G22" i="1" s="1"/>
  <c r="D40" i="1"/>
  <c r="C57" i="1"/>
  <c r="C40" i="1" s="1"/>
  <c r="C22" i="1" s="1"/>
  <c r="H52" i="1"/>
  <c r="H35" i="1" s="1"/>
  <c r="G52" i="1"/>
  <c r="G35" i="1" s="1"/>
  <c r="C52" i="1"/>
  <c r="C35" i="1" s="1"/>
  <c r="G51" i="1"/>
  <c r="G34" i="1" s="1"/>
  <c r="H50" i="1"/>
  <c r="H33" i="1" s="1"/>
  <c r="H11" i="1" s="1"/>
  <c r="G50" i="1"/>
  <c r="G33" i="1" s="1"/>
  <c r="G11" i="1" s="1"/>
  <c r="D11" i="1"/>
  <c r="C50" i="1"/>
  <c r="C33" i="1" s="1"/>
  <c r="C11" i="1" s="1"/>
  <c r="H49" i="1"/>
  <c r="G49" i="1"/>
  <c r="C49" i="1"/>
  <c r="H48" i="1"/>
  <c r="H31" i="1" s="1"/>
  <c r="H9" i="1" s="1"/>
  <c r="G48" i="1"/>
  <c r="G31" i="1" s="1"/>
  <c r="G9" i="1" s="1"/>
  <c r="C48" i="1"/>
  <c r="C31" i="1" s="1"/>
  <c r="C9" i="1" s="1"/>
  <c r="E8" i="1" l="1"/>
  <c r="E7" i="1" s="1"/>
  <c r="C110" i="1"/>
  <c r="G108" i="1"/>
  <c r="H113" i="1"/>
  <c r="H109" i="1" s="1"/>
  <c r="C206" i="1"/>
  <c r="C13" i="1" s="1"/>
  <c r="C32" i="1"/>
  <c r="G113" i="1"/>
  <c r="G109" i="1" s="1"/>
  <c r="G214" i="1"/>
  <c r="G209" i="1" s="1"/>
  <c r="C222" i="1"/>
  <c r="H211" i="1"/>
  <c r="H222" i="1"/>
  <c r="H214" i="1"/>
  <c r="H209" i="1" s="1"/>
  <c r="H27" i="1" s="1"/>
  <c r="H215" i="1"/>
  <c r="D202" i="1"/>
  <c r="H106" i="1"/>
  <c r="H163" i="1"/>
  <c r="D22" i="1"/>
  <c r="D39" i="1"/>
  <c r="D38" i="1" s="1"/>
  <c r="D37" i="1" s="1"/>
  <c r="D19" i="1" s="1"/>
  <c r="H92" i="1"/>
  <c r="F283" i="1"/>
  <c r="F12" i="1"/>
  <c r="F8" i="1" s="1"/>
  <c r="D8" i="1" s="1"/>
  <c r="D101" i="1"/>
  <c r="D10" i="1"/>
  <c r="F178" i="1"/>
  <c r="D178" i="1" s="1"/>
  <c r="D179" i="1"/>
  <c r="D222" i="1"/>
  <c r="H138" i="1"/>
  <c r="H137" i="1" s="1"/>
  <c r="G25" i="1"/>
  <c r="H25" i="1"/>
  <c r="D21" i="1"/>
  <c r="H298" i="1"/>
  <c r="H293" i="1" s="1"/>
  <c r="C103" i="1"/>
  <c r="C10" i="1" s="1"/>
  <c r="C212" i="1"/>
  <c r="G147" i="1"/>
  <c r="G125" i="1"/>
  <c r="G124" i="1" s="1"/>
  <c r="D147" i="1"/>
  <c r="D146" i="1"/>
  <c r="H125" i="1"/>
  <c r="H124" i="1" s="1"/>
  <c r="H117" i="1" s="1"/>
  <c r="G146" i="1"/>
  <c r="D134" i="1"/>
  <c r="G56" i="1"/>
  <c r="G39" i="1" s="1"/>
  <c r="G21" i="1" s="1"/>
  <c r="G138" i="1"/>
  <c r="G137" i="1" s="1"/>
  <c r="G131" i="1" s="1"/>
  <c r="H151" i="1"/>
  <c r="H150" i="1" s="1"/>
  <c r="H145" i="1" s="1"/>
  <c r="C105" i="1"/>
  <c r="D211" i="1"/>
  <c r="G132" i="1"/>
  <c r="D163" i="1"/>
  <c r="D212" i="1"/>
  <c r="H287" i="1"/>
  <c r="G32" i="1"/>
  <c r="H212" i="1"/>
  <c r="C234" i="1"/>
  <c r="C229" i="1" s="1"/>
  <c r="C294" i="1"/>
  <c r="G106" i="1"/>
  <c r="D119" i="1"/>
  <c r="D206" i="1"/>
  <c r="D13" i="1" s="1"/>
  <c r="C287" i="1"/>
  <c r="G287" i="1"/>
  <c r="D25" i="1"/>
  <c r="C209" i="1"/>
  <c r="G309" i="1"/>
  <c r="G289" i="1" s="1"/>
  <c r="D20" i="1"/>
  <c r="H56" i="1"/>
  <c r="H39" i="1" s="1"/>
  <c r="H21" i="1" s="1"/>
  <c r="H32" i="1"/>
  <c r="C56" i="1"/>
  <c r="C39" i="1" s="1"/>
  <c r="C21" i="1" s="1"/>
  <c r="C119" i="1"/>
  <c r="C134" i="1"/>
  <c r="C185" i="1"/>
  <c r="C179" i="1" s="1"/>
  <c r="C25" i="1"/>
  <c r="H58" i="1"/>
  <c r="C89" i="1"/>
  <c r="G103" i="1"/>
  <c r="G208" i="1"/>
  <c r="D17" i="1"/>
  <c r="H131" i="1"/>
  <c r="H103" i="1"/>
  <c r="C124" i="1"/>
  <c r="C117" i="1" s="1"/>
  <c r="C118" i="1"/>
  <c r="C26" i="1"/>
  <c r="G191" i="1"/>
  <c r="G190" i="1" s="1"/>
  <c r="G184" i="1" s="1"/>
  <c r="G178" i="1" s="1"/>
  <c r="H210" i="1"/>
  <c r="D229" i="1"/>
  <c r="H208" i="1"/>
  <c r="G305" i="1"/>
  <c r="G285" i="1" s="1"/>
  <c r="G15" i="1" s="1"/>
  <c r="G58" i="1"/>
  <c r="G41" i="1" s="1"/>
  <c r="C92" i="1"/>
  <c r="C131" i="1"/>
  <c r="D27" i="1"/>
  <c r="C208" i="1"/>
  <c r="C309" i="1"/>
  <c r="C289" i="1" s="1"/>
  <c r="H26" i="1"/>
  <c r="G26" i="1"/>
  <c r="C108" i="1"/>
  <c r="D118" i="1"/>
  <c r="H77" i="1"/>
  <c r="H76" i="1" s="1"/>
  <c r="H55" i="1"/>
  <c r="H38" i="1" s="1"/>
  <c r="H20" i="1" s="1"/>
  <c r="D131" i="1"/>
  <c r="D132" i="1"/>
  <c r="G94" i="1"/>
  <c r="G89" i="1" s="1"/>
  <c r="G90" i="1"/>
  <c r="G117" i="1"/>
  <c r="G163" i="1"/>
  <c r="G223" i="1"/>
  <c r="G222" i="1" s="1"/>
  <c r="D309" i="1"/>
  <c r="D289" i="1" s="1"/>
  <c r="C90" i="1"/>
  <c r="C132" i="1"/>
  <c r="C210" i="1"/>
  <c r="H234" i="1"/>
  <c r="H229" i="1" s="1"/>
  <c r="C167" i="1"/>
  <c r="C163" i="1"/>
  <c r="D190" i="1"/>
  <c r="D184" i="1" s="1"/>
  <c r="H190" i="1"/>
  <c r="H184" i="1" s="1"/>
  <c r="H178" i="1" s="1"/>
  <c r="H185" i="1"/>
  <c r="H179" i="1" s="1"/>
  <c r="G77" i="1"/>
  <c r="G55" i="1"/>
  <c r="G38" i="1" s="1"/>
  <c r="G20" i="1" s="1"/>
  <c r="D94" i="1"/>
  <c r="H94" i="1"/>
  <c r="H89" i="1" s="1"/>
  <c r="H90" i="1"/>
  <c r="C147" i="1"/>
  <c r="C106" i="1" s="1"/>
  <c r="C150" i="1"/>
  <c r="C145" i="1" s="1"/>
  <c r="D161" i="1"/>
  <c r="H161" i="1"/>
  <c r="H166" i="1"/>
  <c r="H160" i="1" s="1"/>
  <c r="C77" i="1"/>
  <c r="C55" i="1"/>
  <c r="C38" i="1" s="1"/>
  <c r="C20" i="1" s="1"/>
  <c r="G171" i="1"/>
  <c r="G160" i="1" s="1"/>
  <c r="G161" i="1"/>
  <c r="C58" i="1"/>
  <c r="C62" i="1"/>
  <c r="C297" i="1"/>
  <c r="C292" i="1" s="1"/>
  <c r="C293" i="1"/>
  <c r="C313" i="1"/>
  <c r="C305" i="1"/>
  <c r="C285" i="1" s="1"/>
  <c r="C15" i="1" s="1"/>
  <c r="H237" i="1"/>
  <c r="H232" i="1" s="1"/>
  <c r="H233" i="1"/>
  <c r="H228" i="1" s="1"/>
  <c r="G238" i="1"/>
  <c r="G234" i="1"/>
  <c r="G229" i="1" s="1"/>
  <c r="G278" i="1"/>
  <c r="G277" i="1" s="1"/>
  <c r="G276" i="1" s="1"/>
  <c r="G206" i="1"/>
  <c r="G13" i="1" s="1"/>
  <c r="D305" i="1"/>
  <c r="D285" i="1" s="1"/>
  <c r="D15" i="1" s="1"/>
  <c r="H313" i="1"/>
  <c r="H305" i="1"/>
  <c r="H285" i="1" s="1"/>
  <c r="H15" i="1" s="1"/>
  <c r="C186" i="1"/>
  <c r="C181" i="1" s="1"/>
  <c r="C237" i="1"/>
  <c r="C232" i="1" s="1"/>
  <c r="C227" i="1" s="1"/>
  <c r="C233" i="1"/>
  <c r="C228" i="1" s="1"/>
  <c r="C203" i="1" s="1"/>
  <c r="D228" i="1"/>
  <c r="H297" i="1"/>
  <c r="H292" i="1" s="1"/>
  <c r="G298" i="1"/>
  <c r="G294" i="1"/>
  <c r="G312" i="1"/>
  <c r="G304" i="1"/>
  <c r="H204" i="1" l="1"/>
  <c r="H203" i="1"/>
  <c r="H202" i="1" s="1"/>
  <c r="H227" i="1"/>
  <c r="C204" i="1"/>
  <c r="D204" i="1"/>
  <c r="D12" i="1" s="1"/>
  <c r="H132" i="1"/>
  <c r="G118" i="1"/>
  <c r="G102" i="1" s="1"/>
  <c r="G101" i="1" s="1"/>
  <c r="H41" i="1"/>
  <c r="H24" i="1" s="1"/>
  <c r="D7" i="1"/>
  <c r="D283" i="1"/>
  <c r="D282" i="1" s="1"/>
  <c r="F282" i="1"/>
  <c r="F7" i="1"/>
  <c r="D203" i="1"/>
  <c r="C17" i="1"/>
  <c r="G27" i="1"/>
  <c r="C104" i="1"/>
  <c r="C102" i="1"/>
  <c r="G17" i="1"/>
  <c r="H118" i="1"/>
  <c r="G185" i="1"/>
  <c r="G179" i="1" s="1"/>
  <c r="H146" i="1"/>
  <c r="H10" i="1"/>
  <c r="G24" i="1"/>
  <c r="C27" i="1"/>
  <c r="G10" i="1"/>
  <c r="C101" i="1"/>
  <c r="H17" i="1"/>
  <c r="C41" i="1"/>
  <c r="C24" i="1" s="1"/>
  <c r="C202" i="1"/>
  <c r="H54" i="1"/>
  <c r="H37" i="1" s="1"/>
  <c r="H19" i="1" s="1"/>
  <c r="G210" i="1"/>
  <c r="G211" i="1"/>
  <c r="H304" i="1"/>
  <c r="H284" i="1" s="1"/>
  <c r="H12" i="1" s="1"/>
  <c r="H312" i="1"/>
  <c r="G233" i="1"/>
  <c r="G228" i="1" s="1"/>
  <c r="G227" i="1" s="1"/>
  <c r="G237" i="1"/>
  <c r="G232" i="1" s="1"/>
  <c r="C76" i="1"/>
  <c r="C54" i="1"/>
  <c r="C37" i="1" s="1"/>
  <c r="C19" i="1" s="1"/>
  <c r="C161" i="1"/>
  <c r="C166" i="1"/>
  <c r="C160" i="1" s="1"/>
  <c r="G303" i="1"/>
  <c r="G311" i="1"/>
  <c r="G302" i="1" s="1"/>
  <c r="G76" i="1"/>
  <c r="G54" i="1"/>
  <c r="G37" i="1" s="1"/>
  <c r="G19" i="1" s="1"/>
  <c r="D18" i="1"/>
  <c r="G284" i="1"/>
  <c r="G297" i="1"/>
  <c r="G292" i="1" s="1"/>
  <c r="G293" i="1"/>
  <c r="G204" i="1"/>
  <c r="C312" i="1"/>
  <c r="C304" i="1"/>
  <c r="C284" i="1" s="1"/>
  <c r="H53" i="1"/>
  <c r="H36" i="1" s="1"/>
  <c r="H18" i="1" s="1"/>
  <c r="H70" i="1"/>
  <c r="H69" i="1" s="1"/>
  <c r="C12" i="1" l="1"/>
  <c r="H102" i="1"/>
  <c r="H101" i="1" s="1"/>
  <c r="G12" i="1"/>
  <c r="G283" i="1"/>
  <c r="G203" i="1"/>
  <c r="G202" i="1" s="1"/>
  <c r="G282" i="1"/>
  <c r="C53" i="1"/>
  <c r="C36" i="1" s="1"/>
  <c r="C18" i="1" s="1"/>
  <c r="C70" i="1"/>
  <c r="D69" i="1"/>
  <c r="D29" i="1" s="1"/>
  <c r="H46" i="1"/>
  <c r="H29" i="1" s="1"/>
  <c r="H47" i="1"/>
  <c r="H30" i="1" s="1"/>
  <c r="C311" i="1"/>
  <c r="C302" i="1" s="1"/>
  <c r="C282" i="1" s="1"/>
  <c r="C303" i="1"/>
  <c r="C283" i="1" s="1"/>
  <c r="G70" i="1"/>
  <c r="G69" i="1" s="1"/>
  <c r="G53" i="1"/>
  <c r="G36" i="1" s="1"/>
  <c r="G18" i="1" s="1"/>
  <c r="H311" i="1"/>
  <c r="H302" i="1" s="1"/>
  <c r="H282" i="1" s="1"/>
  <c r="H303" i="1"/>
  <c r="H283" i="1" s="1"/>
  <c r="C69" i="1" l="1"/>
  <c r="C46" i="1" s="1"/>
  <c r="C29" i="1" s="1"/>
  <c r="C7" i="1" s="1"/>
  <c r="C47" i="1"/>
  <c r="C30" i="1" s="1"/>
  <c r="C8" i="1" s="1"/>
  <c r="G46" i="1"/>
  <c r="G29" i="1" s="1"/>
  <c r="G7" i="1" s="1"/>
  <c r="G47" i="1"/>
  <c r="G30" i="1" s="1"/>
  <c r="G8" i="1" s="1"/>
  <c r="H8" i="1"/>
  <c r="H7" i="1"/>
</calcChain>
</file>

<file path=xl/sharedStrings.xml><?xml version="1.0" encoding="utf-8"?>
<sst xmlns="http://schemas.openxmlformats.org/spreadsheetml/2006/main" count="646" uniqueCount="144">
  <si>
    <t xml:space="preserve"> </t>
  </si>
  <si>
    <t/>
  </si>
  <si>
    <t>2018 დაზუსტებული გეგმა</t>
  </si>
  <si>
    <t>ორგანიზაციული კოდი</t>
  </si>
  <si>
    <t>დასახელება</t>
  </si>
  <si>
    <t>სულ ჯამი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</si>
  <si>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</si>
  <si>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</si>
  <si>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</si>
  <si>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</si>
  <si>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</si>
  <si>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სახელმწიფო საწარმოებს</t>
  </si>
  <si>
    <t>სახელმწიფო არაფინანსური საწარმოები</t>
  </si>
  <si>
    <t>კერძო საწარმოებს</t>
  </si>
  <si>
    <t>კერძო არაფინანსური საწარმოები</t>
  </si>
  <si>
    <t>სხვა სექტორებს</t>
  </si>
  <si>
    <t>გრანტები</t>
  </si>
  <si>
    <t>გრანტები სხვა დონის სახელმწიფო ერთეულებს</t>
  </si>
  <si>
    <t>მიმდინარე</t>
  </si>
  <si>
    <t>გრანტები ერთიან მუნიციპალურ ბიუჯეტს</t>
  </si>
  <si>
    <t>გრანტები თვითმმართველი ერთეულის სსიპ(ებ)-ს/ა(ა)იპ(ბ)-ს</t>
  </si>
  <si>
    <t>სოციალური უზრუნველყოფა</t>
  </si>
  <si>
    <t>სხვა ხარჯები</t>
  </si>
  <si>
    <t>მიმდინარე ტრანსფერები, რომელიც სხვაგან არ არის კლასიფიცირებული</t>
  </si>
  <si>
    <t>კაპიტალური ტრანსფერები, რომელიც სხვაგან არ არის კლასიფიცირებული</t>
  </si>
  <si>
    <t>არაფინანსური აქტივების ზრდა</t>
  </si>
  <si>
    <t>ვალდებულებების კლება</t>
  </si>
  <si>
    <t>01 00</t>
  </si>
  <si>
    <t>მმართველობა და საერთო დანიშნულების ხარჯები</t>
  </si>
  <si>
    <t>01 01</t>
  </si>
  <si>
    <t>საკანონმდებლო და აღმასრულებელი ხელისუფლების საქმიანობის უზრუნველყოფა</t>
  </si>
  <si>
    <t>01 01 01</t>
  </si>
  <si>
    <t>დედოფლისწყაროს მუნიციპალიტეტის საკრებულო</t>
  </si>
  <si>
    <t>01 01 02</t>
  </si>
  <si>
    <t>დედოფლისწყაროს მუნიციპალიტეტის მერია</t>
  </si>
  <si>
    <t>01 01 03</t>
  </si>
  <si>
    <t>სამხედრო აღრიცხვისა და გაწვევის სამსახური</t>
  </si>
  <si>
    <t>01 02</t>
  </si>
  <si>
    <t>საერთო დანიშნულების ხარჯები</t>
  </si>
  <si>
    <t>01 02 01</t>
  </si>
  <si>
    <t>სარეზერვო ფონდი</t>
  </si>
  <si>
    <t>01 02 03</t>
  </si>
  <si>
    <t>შესყიდვებთან დაკავშირებული ხარჯი</t>
  </si>
  <si>
    <t>02 00</t>
  </si>
  <si>
    <t>ინფრასტრუქტურის განვითარება</t>
  </si>
  <si>
    <t>02 01</t>
  </si>
  <si>
    <t>საგზაო ინფრასტრუქტურის განვითარება</t>
  </si>
  <si>
    <t>02 01 01</t>
  </si>
  <si>
    <t>გზების შეკეთება-რეაბილიტაცია</t>
  </si>
  <si>
    <t>02 02</t>
  </si>
  <si>
    <t>წყლის სისტემების განვითარება</t>
  </si>
  <si>
    <t>02 02 01</t>
  </si>
  <si>
    <t>წყლის სისტემების მშენებლობა-რეაბილიტაცია</t>
  </si>
  <si>
    <t>02 02 02</t>
  </si>
  <si>
    <t>წყლის სისტემების მოვლა-პატრონობა</t>
  </si>
  <si>
    <t>02 02 03</t>
  </si>
  <si>
    <t>საკანალიზაციო და სანიაღვრე სისტემების მოწყობა-რეაბილიტაცია</t>
  </si>
  <si>
    <t>02 03</t>
  </si>
  <si>
    <t>გარე-განათება</t>
  </si>
  <si>
    <t>02 03 01</t>
  </si>
  <si>
    <t>გარე განათების ქსელის ექსპლუატაცია</t>
  </si>
  <si>
    <t>02 03 02</t>
  </si>
  <si>
    <t>გარე განათების მოწყობა</t>
  </si>
  <si>
    <t>02 04</t>
  </si>
  <si>
    <t>შენობების მშენებლობა-რეაბილიტაცია</t>
  </si>
  <si>
    <t>02 04 03</t>
  </si>
  <si>
    <t>მრავალსართულიანი საცხოვრებელი კორპუსების სახურავებისა და ფასადების რეაბილიტაცია</t>
  </si>
  <si>
    <t>02 05</t>
  </si>
  <si>
    <t>კეთილმოწყობა</t>
  </si>
  <si>
    <t>03 00</t>
  </si>
  <si>
    <t>დასუფთავება  და გარემოს დაცვა</t>
  </si>
  <si>
    <t>03 01</t>
  </si>
  <si>
    <t>დასუფთავება და ნარჩენების გატანა</t>
  </si>
  <si>
    <t>03 02</t>
  </si>
  <si>
    <t>მწვანე ნარგავების მოვლა-პატრონობა, განვითარება</t>
  </si>
  <si>
    <t>03 04</t>
  </si>
  <si>
    <t>გარემოს დაცვის ღონისძიებები</t>
  </si>
  <si>
    <t>04 00</t>
  </si>
  <si>
    <t>განათლება</t>
  </si>
  <si>
    <t>04 01</t>
  </si>
  <si>
    <t>სკოლამდელი განათლება</t>
  </si>
  <si>
    <t>04 01 02</t>
  </si>
  <si>
    <t>სკოლამდელი განათლება (არაფინანსური აქტივი)</t>
  </si>
  <si>
    <t>05 00</t>
  </si>
  <si>
    <t>კულტურა, ახალგაზრდობა და სპორტი</t>
  </si>
  <si>
    <t>05 01</t>
  </si>
  <si>
    <t>სპორტის განვითარების ხელშეწყობა</t>
  </si>
  <si>
    <t>05 01 01</t>
  </si>
  <si>
    <t>სპორტული ღონისძიებების ხელშეწყობა</t>
  </si>
  <si>
    <t>05 01 01 02</t>
  </si>
  <si>
    <t>სპორტული დარბაზების/მოედნების შეძენა/მშენებლობა</t>
  </si>
  <si>
    <t>05 01 02</t>
  </si>
  <si>
    <t>სპორტული ორგანიზაციების ხელშეწყობა</t>
  </si>
  <si>
    <t>05 02</t>
  </si>
  <si>
    <t>კულტურის განვითარების ხელშეწყობა</t>
  </si>
  <si>
    <t>05 02 01</t>
  </si>
  <si>
    <t>კულტურის ორგანიზაციების ხელშეწყობა</t>
  </si>
  <si>
    <t>05 02 01 01</t>
  </si>
  <si>
    <t>ა(ა)იპ "დედოფლისწყაროს მუნიციპალიტეტის კულტურისა და ძეგლთა დაცვის ცენტრის"ადმინისტრაციული ხარჯები</t>
  </si>
  <si>
    <t>05 02 01 02</t>
  </si>
  <si>
    <t>კულტურის სახლები</t>
  </si>
  <si>
    <t>05 02 01 03</t>
  </si>
  <si>
    <t>ბიბლიოთეკები</t>
  </si>
  <si>
    <t>05 02 01 04</t>
  </si>
  <si>
    <t>მუზეუმები</t>
  </si>
  <si>
    <t>05 02 01 05</t>
  </si>
  <si>
    <t>ძეგლთა დაცვის ხარჯები</t>
  </si>
  <si>
    <t>05 02 01 06</t>
  </si>
  <si>
    <t>ა(ა)იპ - დედოფლისწყაროს მუნიციპალიტეტის ხელოვნების სკოლა</t>
  </si>
  <si>
    <t>05 02 01 07</t>
  </si>
  <si>
    <t>ა(ა)იპ დედოფლისწყაროს მუნიციპალიტეტის ჰამლეტ გონაშვილის სახელობის ქართული გალობისა და ხალხური სიმღერის სკოლა</t>
  </si>
  <si>
    <t>05 02 02</t>
  </si>
  <si>
    <t>კულტურული ღონისძიებების ხელშეწყობა</t>
  </si>
  <si>
    <t>05 03</t>
  </si>
  <si>
    <t>საზოგადოებრივი და ახალგაზრდული ორგანიზაციების ხელშეწყობა</t>
  </si>
  <si>
    <t>05 04</t>
  </si>
  <si>
    <t>პრესის მომსახურების ღონისძიებები</t>
  </si>
  <si>
    <t>06 00</t>
  </si>
  <si>
    <t>ჯანმრთელობის დაცვა და სოციალური უზრუნველყოფა</t>
  </si>
  <si>
    <t>06 01</t>
  </si>
  <si>
    <t>ჯანდაცვის პროგრამები</t>
  </si>
  <si>
    <t>06 01 01</t>
  </si>
  <si>
    <t>ჯანდაცვის მუნიციპალური პროგრამა</t>
  </si>
  <si>
    <t>06 02</t>
  </si>
  <si>
    <t>სოციალური პროგრამები</t>
  </si>
  <si>
    <t>06 02 01</t>
  </si>
  <si>
    <t>სოციალურად დაუცველი მოსახლეობის დახმარება</t>
  </si>
  <si>
    <t>06 02 02</t>
  </si>
  <si>
    <t>ა(ა)იპ - დედოფლისწყაროს მუნიციპალიტეტის დედოფლისწყაროს სათნოების სახლი</t>
  </si>
  <si>
    <t>06 02 03</t>
  </si>
  <si>
    <t>ვეტერანთა დაკრძალვის ხარჯები</t>
  </si>
  <si>
    <t>ფონდები</t>
  </si>
  <si>
    <t xml:space="preserve"> საკუთარი შემოსავლები</t>
  </si>
  <si>
    <t>2020 წლის  ფაქტი</t>
  </si>
  <si>
    <t>საკუთარი
 შემოსავლები</t>
  </si>
  <si>
    <t>ზოგადი განათლება</t>
  </si>
  <si>
    <t>04 0101</t>
  </si>
  <si>
    <t>04 02</t>
  </si>
  <si>
    <t>სულ გეგმა</t>
  </si>
  <si>
    <t>სხვა საოფისე მცირეფასიანი ინვენტარის შეძენა და დამონტაჟებასთან დაკავშირებული ხარჯი</t>
  </si>
  <si>
    <t>2023 წლის გეგმა</t>
  </si>
  <si>
    <t>2023 წლის ფაქტი</t>
  </si>
  <si>
    <t>მარტის  თვის  ფაქტი</t>
  </si>
  <si>
    <t>გადავიტანეთ არაფინანსურში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</si>
</sst>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sz val="10"/>
      <color rgb="FF000000"/>
      <name val="Arial"/>
      <family val="2"/>
    </font>
    <font>
      <b/>
      <sz val="6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sz val="11"/>
      <color rgb="FF000000"/>
      <name val="Arial"/>
      <family val="2"/>
    </font>
    <font>
      <b/>
      <sz val="9"/>
      <color rgb="FF000000"/>
      <name val="Sylfaen"/>
      <family val="2"/>
    </font>
    <font>
      <sz val="10"/>
      <name val="Calibri"/>
      <family val="2"/>
    </font>
    <font>
      <sz val="11"/>
      <color rgb="FF000000"/>
      <name val="Sylfaen"/>
      <family val="1"/>
    </font>
    <font>
      <b/>
      <sz val="10"/>
      <color rgb="FFFF0000"/>
      <name val="Arial"/>
      <family val="2"/>
    </font>
    <font>
      <b/>
      <sz val="12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color rgb="FF000000"/>
      <name val="Sylfaen"/>
      <family val="1"/>
    </font>
    <font>
      <sz val="10"/>
      <color rgb="FF000000"/>
      <name val="Sylfaen"/>
      <family val="1"/>
    </font>
    <font>
      <b/>
      <sz val="16"/>
      <name val="Calibri"/>
      <family val="2"/>
    </font>
    <font>
      <sz val="10"/>
      <name val="Sylfaen"/>
      <family val="1"/>
    </font>
    <font>
      <sz val="11"/>
      <name val="Sylfaen"/>
      <family val="1"/>
    </font>
    <font>
      <sz val="9"/>
      <color rgb="FF000000"/>
      <name val="Sylfaen"/>
      <family val="2"/>
    </font>
    <font>
      <sz val="11"/>
      <color rgb="FF000000"/>
      <name val="Sylfaen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vertical="center" wrapText="1" readingOrder="1"/>
    </xf>
    <xf numFmtId="2" fontId="3" fillId="0" borderId="1" xfId="0" applyNumberFormat="1" applyFont="1" applyFill="1" applyBorder="1" applyAlignment="1">
      <alignment horizontal="right" vertical="center" wrapText="1" readingOrder="1"/>
    </xf>
    <xf numFmtId="2" fontId="7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10" fillId="0" borderId="1" xfId="0" applyFont="1" applyFill="1" applyBorder="1" applyAlignment="1">
      <alignment vertical="center" wrapText="1" readingOrder="1"/>
    </xf>
    <xf numFmtId="0" fontId="2" fillId="0" borderId="1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2" fontId="3" fillId="0" borderId="3" xfId="0" applyNumberFormat="1" applyFont="1" applyFill="1" applyBorder="1" applyAlignment="1">
      <alignment horizontal="right" vertical="center" wrapText="1" readingOrder="1"/>
    </xf>
    <xf numFmtId="2" fontId="7" fillId="0" borderId="3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5" xfId="0" applyFont="1" applyFill="1" applyBorder="1"/>
    <xf numFmtId="0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/>
    <xf numFmtId="2" fontId="2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/>
    <xf numFmtId="2" fontId="3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showGridLines="0" tabSelected="1" topLeftCell="A175" workbookViewId="0">
      <selection activeCell="U195" sqref="U195"/>
    </sheetView>
  </sheetViews>
  <sheetFormatPr defaultColWidth="9.140625" defaultRowHeight="15" x14ac:dyDescent="0.25"/>
  <cols>
    <col min="1" max="1" width="10.28515625" customWidth="1"/>
    <col min="2" max="2" width="44.5703125" customWidth="1"/>
    <col min="3" max="3" width="0.28515625" customWidth="1"/>
    <col min="4" max="4" width="15.85546875" customWidth="1"/>
    <col min="5" max="5" width="13.28515625" customWidth="1"/>
    <col min="6" max="6" width="13" customWidth="1"/>
    <col min="7" max="7" width="15.5703125" hidden="1" customWidth="1"/>
    <col min="8" max="8" width="13.42578125" style="6" hidden="1" customWidth="1"/>
    <col min="9" max="9" width="13.28515625" style="6" hidden="1" customWidth="1"/>
    <col min="10" max="11" width="0" style="6" hidden="1" customWidth="1"/>
    <col min="12" max="12" width="16.140625" customWidth="1"/>
    <col min="13" max="13" width="13.42578125" customWidth="1"/>
    <col min="14" max="14" width="14.42578125" customWidth="1"/>
  </cols>
  <sheetData>
    <row r="1" spans="1:15" ht="6.75" hidden="1" customHeight="1" x14ac:dyDescent="0.25"/>
    <row r="2" spans="1:15" ht="18" hidden="1" customHeight="1" x14ac:dyDescent="0.25">
      <c r="A2" s="69" t="s">
        <v>0</v>
      </c>
      <c r="B2" s="70"/>
      <c r="C2" s="70"/>
      <c r="D2" s="1"/>
      <c r="E2" s="7"/>
      <c r="F2" s="7"/>
      <c r="G2" s="7"/>
      <c r="L2" s="11"/>
      <c r="M2" s="7"/>
      <c r="N2" s="7"/>
    </row>
    <row r="3" spans="1:15" ht="10.5" hidden="1" customHeight="1" x14ac:dyDescent="0.25">
      <c r="A3" s="1"/>
      <c r="B3" s="1"/>
      <c r="C3" s="1"/>
      <c r="D3" s="1"/>
      <c r="E3" s="7"/>
      <c r="F3" s="7"/>
      <c r="G3" s="7"/>
      <c r="L3" s="11"/>
      <c r="M3" s="7"/>
      <c r="N3" s="7"/>
    </row>
    <row r="4" spans="1:15" ht="43.5" customHeight="1" x14ac:dyDescent="0.25">
      <c r="A4" s="45"/>
      <c r="B4" s="45"/>
      <c r="C4" s="45"/>
      <c r="D4" s="71" t="s">
        <v>140</v>
      </c>
      <c r="E4" s="72"/>
      <c r="F4" s="73"/>
      <c r="G4" s="12"/>
      <c r="H4" s="10"/>
      <c r="I4" s="10"/>
      <c r="J4" s="10"/>
      <c r="K4" s="10"/>
      <c r="L4" s="71" t="s">
        <v>141</v>
      </c>
      <c r="M4" s="72"/>
      <c r="N4" s="73"/>
    </row>
    <row r="5" spans="1:15" ht="46.5" customHeight="1" x14ac:dyDescent="0.25">
      <c r="A5" s="46" t="s">
        <v>1</v>
      </c>
      <c r="B5" s="47" t="s">
        <v>4</v>
      </c>
      <c r="C5" s="17" t="s">
        <v>2</v>
      </c>
      <c r="D5" s="17" t="s">
        <v>138</v>
      </c>
      <c r="E5" s="18" t="s">
        <v>131</v>
      </c>
      <c r="F5" s="19" t="s">
        <v>132</v>
      </c>
      <c r="G5" s="13" t="s">
        <v>133</v>
      </c>
      <c r="H5" s="2" t="s">
        <v>131</v>
      </c>
      <c r="I5" s="9" t="s">
        <v>134</v>
      </c>
      <c r="L5" s="17" t="s">
        <v>142</v>
      </c>
      <c r="M5" s="18" t="s">
        <v>131</v>
      </c>
      <c r="N5" s="19" t="s">
        <v>132</v>
      </c>
    </row>
    <row r="6" spans="1:15" ht="19.5" customHeight="1" x14ac:dyDescent="0.25">
      <c r="A6" s="48" t="s">
        <v>3</v>
      </c>
      <c r="B6" s="17"/>
      <c r="C6" s="17"/>
      <c r="D6" s="17"/>
      <c r="E6" s="20"/>
      <c r="F6" s="17"/>
      <c r="G6" s="14"/>
      <c r="H6" s="5"/>
      <c r="L6" s="17"/>
      <c r="M6" s="20"/>
      <c r="N6" s="17"/>
    </row>
    <row r="7" spans="1:15" x14ac:dyDescent="0.25">
      <c r="A7" s="21" t="s">
        <v>1</v>
      </c>
      <c r="B7" s="17" t="s">
        <v>5</v>
      </c>
      <c r="C7" s="22">
        <f>SUM(C29,C101,C160,C178,C202,C282)</f>
        <v>8229.5299999999988</v>
      </c>
      <c r="D7" s="22">
        <f>D8+D27+D28</f>
        <v>20632.5</v>
      </c>
      <c r="E7" s="22">
        <f t="shared" ref="E7:F7" si="0">E8+E27+E28</f>
        <v>9140.7999999999993</v>
      </c>
      <c r="F7" s="22">
        <f t="shared" si="0"/>
        <v>11491.699999999999</v>
      </c>
      <c r="G7" s="15">
        <f>SUM(G29,G101,G160,G178,G202,G282)</f>
        <v>8988.5345000000016</v>
      </c>
      <c r="H7" s="3">
        <f>SUM(H29,H101,H160,H178,H202,H282)</f>
        <v>8301.5999999999985</v>
      </c>
      <c r="L7" s="37">
        <f>M7+N7</f>
        <v>4069.4000000000005</v>
      </c>
      <c r="M7" s="37">
        <f t="shared" ref="M7:N7" si="1">M8+M27+M28</f>
        <v>1394.3000000000002</v>
      </c>
      <c r="N7" s="37">
        <f t="shared" si="1"/>
        <v>2675.1000000000004</v>
      </c>
    </row>
    <row r="8" spans="1:15" x14ac:dyDescent="0.25">
      <c r="A8" s="21" t="s">
        <v>1</v>
      </c>
      <c r="B8" s="23" t="s">
        <v>6</v>
      </c>
      <c r="C8" s="24">
        <f>SUM(C30,C102,C161,C179,C203,C283)</f>
        <v>6665.83</v>
      </c>
      <c r="D8" s="25">
        <f>E8+F8</f>
        <v>11218.699999999999</v>
      </c>
      <c r="E8" s="26">
        <f>E9+E10+E11+E12+E17+E23+E24</f>
        <v>202.9</v>
      </c>
      <c r="F8" s="27">
        <f>F9+F10+F11+F12+F18+F23+F24</f>
        <v>11015.8</v>
      </c>
      <c r="G8" s="16">
        <f>SUM(G30,G102,G161,G179,G203,G283)</f>
        <v>7663.3895000000011</v>
      </c>
      <c r="H8" s="4">
        <f>SUM(H30,H102,H161,H179,H203,H283)</f>
        <v>7633.5999999999995</v>
      </c>
      <c r="L8" s="28">
        <f>M8+N8</f>
        <v>2623.5000000000005</v>
      </c>
      <c r="M8" s="28">
        <f t="shared" ref="M8:N8" si="2">M9+M10+M11+M12+M18+M23+M24</f>
        <v>61.9</v>
      </c>
      <c r="N8" s="28">
        <f t="shared" si="2"/>
        <v>2561.6000000000004</v>
      </c>
    </row>
    <row r="9" spans="1:15" x14ac:dyDescent="0.25">
      <c r="A9" s="21" t="s">
        <v>1</v>
      </c>
      <c r="B9" s="23" t="s">
        <v>7</v>
      </c>
      <c r="C9" s="24">
        <f t="shared" ref="C9:H9" si="3">SUM(C31)</f>
        <v>1460</v>
      </c>
      <c r="D9" s="25">
        <f>D31</f>
        <v>2990</v>
      </c>
      <c r="E9" s="25">
        <f t="shared" ref="E9:F9" si="4">E31</f>
        <v>0</v>
      </c>
      <c r="F9" s="25">
        <f t="shared" si="4"/>
        <v>2990</v>
      </c>
      <c r="G9" s="16">
        <f t="shared" si="3"/>
        <v>1503</v>
      </c>
      <c r="H9" s="4">
        <f t="shared" si="3"/>
        <v>1612.8</v>
      </c>
      <c r="L9" s="61">
        <f>L31</f>
        <v>645.70000000000005</v>
      </c>
      <c r="M9" s="25">
        <f t="shared" ref="M9:N9" si="5">M31</f>
        <v>0</v>
      </c>
      <c r="N9" s="25">
        <f t="shared" si="5"/>
        <v>645.70000000000005</v>
      </c>
    </row>
    <row r="10" spans="1:15" x14ac:dyDescent="0.25">
      <c r="A10" s="21" t="s">
        <v>1</v>
      </c>
      <c r="B10" s="23" t="s">
        <v>8</v>
      </c>
      <c r="C10" s="24">
        <f>SUM(C32,C103,C162)</f>
        <v>1018.05</v>
      </c>
      <c r="D10" s="28">
        <f>D32+D103+D162+D180</f>
        <v>1317.9</v>
      </c>
      <c r="E10" s="28">
        <f>E32+E103+E162+E180</f>
        <v>202.9</v>
      </c>
      <c r="F10" s="28">
        <f>F32+F103+F162+F180</f>
        <v>1115</v>
      </c>
      <c r="G10" s="16">
        <f>SUM(G32,G103,G162)</f>
        <v>1244.8995</v>
      </c>
      <c r="H10" s="4">
        <f>SUM(H32,H103,H162)</f>
        <v>817</v>
      </c>
      <c r="L10" s="62">
        <f>L32+L103+L162+L180+L205</f>
        <v>265.59999999999997</v>
      </c>
      <c r="M10" s="28">
        <f>M32+M103+M162+M180+M205</f>
        <v>61.9</v>
      </c>
      <c r="N10" s="28">
        <f>N32+N103+N162+N180</f>
        <v>203.7</v>
      </c>
      <c r="O10">
        <v>4.3</v>
      </c>
    </row>
    <row r="11" spans="1:15" x14ac:dyDescent="0.25">
      <c r="A11" s="21" t="s">
        <v>1</v>
      </c>
      <c r="B11" s="23" t="s">
        <v>9</v>
      </c>
      <c r="C11" s="24">
        <f t="shared" ref="C11:H11" si="6">SUM(C33)</f>
        <v>49.13</v>
      </c>
      <c r="D11" s="25">
        <f t="shared" si="6"/>
        <v>30.5</v>
      </c>
      <c r="E11" s="29">
        <v>0</v>
      </c>
      <c r="F11" s="30">
        <f>F33</f>
        <v>30.5</v>
      </c>
      <c r="G11" s="16">
        <f t="shared" si="6"/>
        <v>50</v>
      </c>
      <c r="H11" s="4">
        <f t="shared" si="6"/>
        <v>30.5</v>
      </c>
      <c r="L11" s="61">
        <f t="shared" ref="L11" si="7">SUM(L33)</f>
        <v>0</v>
      </c>
      <c r="M11" s="29">
        <v>0</v>
      </c>
      <c r="N11" s="30">
        <f>N33</f>
        <v>0</v>
      </c>
    </row>
    <row r="12" spans="1:15" x14ac:dyDescent="0.25">
      <c r="A12" s="21" t="s">
        <v>1</v>
      </c>
      <c r="B12" s="23" t="s">
        <v>10</v>
      </c>
      <c r="C12" s="24">
        <f t="shared" ref="C12:H12" si="8">SUM(C34,C104,C163,C181,C204,C284)</f>
        <v>3665.2999999999997</v>
      </c>
      <c r="D12" s="25">
        <f t="shared" si="8"/>
        <v>6034.3</v>
      </c>
      <c r="E12" s="25">
        <f t="shared" si="8"/>
        <v>0</v>
      </c>
      <c r="F12" s="25">
        <f t="shared" si="8"/>
        <v>6034.3</v>
      </c>
      <c r="G12" s="16">
        <f t="shared" si="8"/>
        <v>4369.8900000000003</v>
      </c>
      <c r="H12" s="4">
        <f t="shared" si="8"/>
        <v>4668.5</v>
      </c>
      <c r="L12" s="61">
        <f>SUM(L34,L104,L163,L181,L204,L284)</f>
        <v>1546.0000000000002</v>
      </c>
      <c r="M12" s="25">
        <f>SUM(M34,M104,M163,M181,M204,M284)</f>
        <v>0</v>
      </c>
      <c r="N12" s="25">
        <f>SUM(N34,N104,N163,N181,N204,N284)</f>
        <v>1546.0000000000002</v>
      </c>
    </row>
    <row r="13" spans="1:15" x14ac:dyDescent="0.25">
      <c r="A13" s="21" t="s">
        <v>1</v>
      </c>
      <c r="B13" s="23">
        <v>0</v>
      </c>
      <c r="C13" s="24">
        <f t="shared" ref="C13:H14" si="9">SUM(C206)</f>
        <v>0</v>
      </c>
      <c r="D13" s="31">
        <f t="shared" si="9"/>
        <v>0</v>
      </c>
      <c r="E13" s="32">
        <v>0</v>
      </c>
      <c r="F13" s="33">
        <v>0</v>
      </c>
      <c r="G13" s="16">
        <f t="shared" si="9"/>
        <v>0</v>
      </c>
      <c r="H13" s="4">
        <f t="shared" si="9"/>
        <v>0</v>
      </c>
      <c r="L13" s="63">
        <f t="shared" ref="L13" si="10">SUM(L206)</f>
        <v>0</v>
      </c>
      <c r="M13" s="32">
        <v>0</v>
      </c>
      <c r="N13" s="33">
        <v>0</v>
      </c>
    </row>
    <row r="14" spans="1:15" x14ac:dyDescent="0.25">
      <c r="A14" s="21" t="s">
        <v>1</v>
      </c>
      <c r="B14" s="23" t="s">
        <v>12</v>
      </c>
      <c r="C14" s="24">
        <f t="shared" si="9"/>
        <v>0</v>
      </c>
      <c r="D14" s="31">
        <f t="shared" si="9"/>
        <v>0</v>
      </c>
      <c r="E14" s="32">
        <v>0</v>
      </c>
      <c r="F14" s="33">
        <v>0</v>
      </c>
      <c r="G14" s="16">
        <f t="shared" si="9"/>
        <v>0</v>
      </c>
      <c r="H14" s="4">
        <f t="shared" si="9"/>
        <v>0</v>
      </c>
      <c r="L14" s="63">
        <f t="shared" ref="L14" si="11">SUM(L207)</f>
        <v>0</v>
      </c>
      <c r="M14" s="32">
        <v>0</v>
      </c>
      <c r="N14" s="33">
        <v>0</v>
      </c>
    </row>
    <row r="15" spans="1:15" x14ac:dyDescent="0.25">
      <c r="A15" s="21" t="s">
        <v>1</v>
      </c>
      <c r="B15" s="23" t="s">
        <v>13</v>
      </c>
      <c r="C15" s="24">
        <f t="shared" ref="C15:H16" si="12">SUM(C285)</f>
        <v>0</v>
      </c>
      <c r="D15" s="31">
        <f t="shared" si="12"/>
        <v>0</v>
      </c>
      <c r="E15" s="32">
        <v>0</v>
      </c>
      <c r="F15" s="33">
        <v>0</v>
      </c>
      <c r="G15" s="16">
        <f t="shared" si="12"/>
        <v>0</v>
      </c>
      <c r="H15" s="4">
        <f t="shared" si="12"/>
        <v>0</v>
      </c>
      <c r="L15" s="63">
        <f t="shared" ref="L15" si="13">SUM(L285)</f>
        <v>111.4</v>
      </c>
      <c r="M15" s="32">
        <v>0</v>
      </c>
      <c r="N15" s="33">
        <v>0</v>
      </c>
    </row>
    <row r="16" spans="1:15" x14ac:dyDescent="0.25">
      <c r="A16" s="21" t="s">
        <v>1</v>
      </c>
      <c r="B16" s="23" t="s">
        <v>14</v>
      </c>
      <c r="C16" s="24">
        <f t="shared" si="12"/>
        <v>0</v>
      </c>
      <c r="D16" s="31">
        <f t="shared" si="12"/>
        <v>0</v>
      </c>
      <c r="E16" s="32">
        <v>0</v>
      </c>
      <c r="F16" s="33">
        <v>0</v>
      </c>
      <c r="G16" s="16">
        <f t="shared" si="12"/>
        <v>0</v>
      </c>
      <c r="H16" s="4">
        <f t="shared" si="12"/>
        <v>0</v>
      </c>
      <c r="L16" s="63">
        <f t="shared" ref="L16" si="14">SUM(L286)</f>
        <v>111.4</v>
      </c>
      <c r="M16" s="32">
        <v>0</v>
      </c>
      <c r="N16" s="33">
        <v>0</v>
      </c>
    </row>
    <row r="17" spans="1:15" x14ac:dyDescent="0.25">
      <c r="A17" s="21" t="s">
        <v>1</v>
      </c>
      <c r="B17" s="23" t="s">
        <v>15</v>
      </c>
      <c r="C17" s="24">
        <f t="shared" ref="C17:H17" si="15">SUM(C35,C105,C164,C182,C208,C287)</f>
        <v>3665.2999999999997</v>
      </c>
      <c r="D17" s="31">
        <f t="shared" si="15"/>
        <v>6034.3</v>
      </c>
      <c r="E17" s="31">
        <f t="shared" si="15"/>
        <v>0</v>
      </c>
      <c r="F17" s="31">
        <f t="shared" si="15"/>
        <v>6034.3</v>
      </c>
      <c r="G17" s="16">
        <f t="shared" si="15"/>
        <v>4369.8900000000003</v>
      </c>
      <c r="H17" s="4">
        <f t="shared" si="15"/>
        <v>4668.5</v>
      </c>
      <c r="L17" s="63">
        <f>L34+L104+L163+L181+L204+L284</f>
        <v>1546.0000000000002</v>
      </c>
      <c r="M17" s="31">
        <f>M34+M104+M163+M181+M204+M284</f>
        <v>0</v>
      </c>
      <c r="N17" s="31">
        <f>N34+N104+N163+N181+N204+N284</f>
        <v>1546.0000000000002</v>
      </c>
    </row>
    <row r="18" spans="1:15" x14ac:dyDescent="0.25">
      <c r="A18" s="21" t="s">
        <v>1</v>
      </c>
      <c r="B18" s="23" t="s">
        <v>16</v>
      </c>
      <c r="C18" s="24">
        <f t="shared" ref="C18:H22" si="16">SUM(C36)</f>
        <v>12.5</v>
      </c>
      <c r="D18" s="25">
        <f t="shared" si="16"/>
        <v>70</v>
      </c>
      <c r="E18" s="29">
        <v>0</v>
      </c>
      <c r="F18" s="30">
        <f>F19</f>
        <v>70</v>
      </c>
      <c r="G18" s="16">
        <f t="shared" si="16"/>
        <v>35</v>
      </c>
      <c r="H18" s="4">
        <f t="shared" si="16"/>
        <v>35</v>
      </c>
      <c r="L18" s="61">
        <f>L19</f>
        <v>0</v>
      </c>
      <c r="M18" s="29">
        <v>0</v>
      </c>
      <c r="N18" s="30">
        <f>N19</f>
        <v>0</v>
      </c>
    </row>
    <row r="19" spans="1:15" x14ac:dyDescent="0.25">
      <c r="A19" s="21" t="s">
        <v>1</v>
      </c>
      <c r="B19" s="23" t="s">
        <v>17</v>
      </c>
      <c r="C19" s="24">
        <f t="shared" si="16"/>
        <v>12.5</v>
      </c>
      <c r="D19" s="31">
        <f t="shared" si="16"/>
        <v>70</v>
      </c>
      <c r="E19" s="32">
        <v>0</v>
      </c>
      <c r="F19" s="33">
        <f>F20</f>
        <v>70</v>
      </c>
      <c r="G19" s="16">
        <f t="shared" si="16"/>
        <v>35</v>
      </c>
      <c r="H19" s="4">
        <f t="shared" si="16"/>
        <v>35</v>
      </c>
      <c r="L19" s="31">
        <f>L20</f>
        <v>0</v>
      </c>
      <c r="M19" s="32">
        <v>0</v>
      </c>
      <c r="N19" s="33">
        <f>N20</f>
        <v>0</v>
      </c>
    </row>
    <row r="20" spans="1:15" x14ac:dyDescent="0.25">
      <c r="A20" s="21" t="s">
        <v>1</v>
      </c>
      <c r="B20" s="23" t="s">
        <v>18</v>
      </c>
      <c r="C20" s="24">
        <f t="shared" si="16"/>
        <v>12.5</v>
      </c>
      <c r="D20" s="31">
        <f t="shared" si="16"/>
        <v>70</v>
      </c>
      <c r="E20" s="32">
        <v>0</v>
      </c>
      <c r="F20" s="33">
        <f>F21</f>
        <v>70</v>
      </c>
      <c r="G20" s="16">
        <f t="shared" si="16"/>
        <v>35</v>
      </c>
      <c r="H20" s="4">
        <f t="shared" si="16"/>
        <v>35</v>
      </c>
      <c r="L20" s="31">
        <f>L21</f>
        <v>0</v>
      </c>
      <c r="M20" s="32">
        <v>0</v>
      </c>
      <c r="N20" s="33">
        <f>N21</f>
        <v>0</v>
      </c>
    </row>
    <row r="21" spans="1:15" x14ac:dyDescent="0.25">
      <c r="A21" s="21" t="s">
        <v>1</v>
      </c>
      <c r="B21" s="23" t="s">
        <v>19</v>
      </c>
      <c r="C21" s="24">
        <f t="shared" si="16"/>
        <v>12.5</v>
      </c>
      <c r="D21" s="31">
        <f t="shared" si="16"/>
        <v>70</v>
      </c>
      <c r="E21" s="32">
        <v>0</v>
      </c>
      <c r="F21" s="33">
        <f>F22</f>
        <v>70</v>
      </c>
      <c r="G21" s="16">
        <f t="shared" si="16"/>
        <v>35</v>
      </c>
      <c r="H21" s="4">
        <f t="shared" si="16"/>
        <v>35</v>
      </c>
      <c r="L21" s="31">
        <f>M21+N21</f>
        <v>0</v>
      </c>
      <c r="M21" s="31">
        <v>0</v>
      </c>
      <c r="N21" s="31">
        <f>N79</f>
        <v>0</v>
      </c>
    </row>
    <row r="22" spans="1:15" ht="30" x14ac:dyDescent="0.25">
      <c r="A22" s="21" t="s">
        <v>1</v>
      </c>
      <c r="B22" s="23" t="s">
        <v>20</v>
      </c>
      <c r="C22" s="24">
        <f t="shared" si="16"/>
        <v>12.5</v>
      </c>
      <c r="D22" s="31">
        <f t="shared" si="16"/>
        <v>70</v>
      </c>
      <c r="E22" s="32">
        <v>0</v>
      </c>
      <c r="F22" s="33">
        <f>F40</f>
        <v>70</v>
      </c>
      <c r="G22" s="16">
        <f t="shared" si="16"/>
        <v>35</v>
      </c>
      <c r="H22" s="4">
        <f t="shared" si="16"/>
        <v>35</v>
      </c>
      <c r="L22" s="31">
        <f>M22+N22</f>
        <v>0</v>
      </c>
      <c r="M22" s="32">
        <v>0</v>
      </c>
      <c r="N22" s="33">
        <f>N76</f>
        <v>0</v>
      </c>
    </row>
    <row r="23" spans="1:15" x14ac:dyDescent="0.25">
      <c r="A23" s="21" t="s">
        <v>1</v>
      </c>
      <c r="B23" s="23" t="s">
        <v>21</v>
      </c>
      <c r="C23" s="24">
        <f t="shared" ref="C23:H23" si="17">SUM(C288)</f>
        <v>326</v>
      </c>
      <c r="D23" s="25">
        <f>D308</f>
        <v>401</v>
      </c>
      <c r="E23" s="25">
        <f t="shared" ref="E23:F23" si="18">E308</f>
        <v>0</v>
      </c>
      <c r="F23" s="25">
        <f t="shared" si="18"/>
        <v>401</v>
      </c>
      <c r="G23" s="16">
        <f t="shared" si="17"/>
        <v>353.2</v>
      </c>
      <c r="H23" s="4">
        <f t="shared" si="17"/>
        <v>372.3</v>
      </c>
      <c r="L23" s="25">
        <f>L308</f>
        <v>132.5</v>
      </c>
      <c r="M23" s="25">
        <v>0</v>
      </c>
      <c r="N23" s="25">
        <f t="shared" ref="N23" si="19">N308</f>
        <v>132.5</v>
      </c>
    </row>
    <row r="24" spans="1:15" x14ac:dyDescent="0.25">
      <c r="A24" s="21" t="s">
        <v>1</v>
      </c>
      <c r="B24" s="23" t="s">
        <v>22</v>
      </c>
      <c r="C24" s="24">
        <f>SUM(C41,C106,C289)</f>
        <v>134.85000000000002</v>
      </c>
      <c r="D24" s="25">
        <f>E24+F24</f>
        <v>375</v>
      </c>
      <c r="E24" s="29">
        <f>E26</f>
        <v>0</v>
      </c>
      <c r="F24" s="30">
        <f>F25+F26</f>
        <v>375</v>
      </c>
      <c r="G24" s="16">
        <f>SUM(G41,G106,G289)</f>
        <v>107.4</v>
      </c>
      <c r="H24" s="4">
        <f>SUM(H41,H106,H289)</f>
        <v>97.5</v>
      </c>
      <c r="L24" s="25">
        <f>M24+N24</f>
        <v>33.700000000000003</v>
      </c>
      <c r="M24" s="29">
        <f>M26</f>
        <v>0</v>
      </c>
      <c r="N24" s="30">
        <f>N25+N26</f>
        <v>33.700000000000003</v>
      </c>
    </row>
    <row r="25" spans="1:15" ht="30" x14ac:dyDescent="0.25">
      <c r="A25" s="21" t="s">
        <v>1</v>
      </c>
      <c r="B25" s="23" t="s">
        <v>23</v>
      </c>
      <c r="C25" s="24">
        <f>SUM(C42,C290)</f>
        <v>68.650000000000006</v>
      </c>
      <c r="D25" s="31">
        <f>SUM(D42,D290)</f>
        <v>325</v>
      </c>
      <c r="E25" s="32">
        <v>0</v>
      </c>
      <c r="F25" s="33">
        <f>F42</f>
        <v>325</v>
      </c>
      <c r="G25" s="16">
        <f>SUM(G42,G290)</f>
        <v>66.599999999999994</v>
      </c>
      <c r="H25" s="4">
        <f>SUM(H42,H290)</f>
        <v>47.5</v>
      </c>
      <c r="L25" s="31">
        <f>SUM(L42,L290)</f>
        <v>33.700000000000003</v>
      </c>
      <c r="M25" s="32">
        <v>0</v>
      </c>
      <c r="N25" s="33">
        <f>N42</f>
        <v>33.700000000000003</v>
      </c>
    </row>
    <row r="26" spans="1:15" ht="30" x14ac:dyDescent="0.25">
      <c r="A26" s="21" t="s">
        <v>1</v>
      </c>
      <c r="B26" s="23" t="s">
        <v>24</v>
      </c>
      <c r="C26" s="24">
        <f>SUM(C43,C107)</f>
        <v>66.2</v>
      </c>
      <c r="D26" s="31">
        <f>E26+F26</f>
        <v>50</v>
      </c>
      <c r="E26" s="32">
        <v>0</v>
      </c>
      <c r="F26" s="34">
        <f>F43</f>
        <v>50</v>
      </c>
      <c r="G26" s="16">
        <f>SUM(G43,G107)</f>
        <v>40.799999999999997</v>
      </c>
      <c r="H26" s="4">
        <f>SUM(H43,H107)</f>
        <v>50</v>
      </c>
      <c r="L26" s="31">
        <f>SUM(L43,L107)</f>
        <v>0</v>
      </c>
      <c r="M26" s="32">
        <f>M43+M107</f>
        <v>0</v>
      </c>
      <c r="N26" s="34">
        <f>N43</f>
        <v>0</v>
      </c>
    </row>
    <row r="27" spans="1:15" x14ac:dyDescent="0.25">
      <c r="A27" s="21" t="s">
        <v>1</v>
      </c>
      <c r="B27" s="23" t="s">
        <v>25</v>
      </c>
      <c r="C27" s="24">
        <f>SUM(C44,C108,C165,C183,C209,C291)</f>
        <v>1563.6999999999998</v>
      </c>
      <c r="D27" s="25">
        <f>D44+D108+D165+D183+D209+D296</f>
        <v>9360.3000000000011</v>
      </c>
      <c r="E27" s="25">
        <f>E44+E108+E165+E183+E209+E296</f>
        <v>8937.9</v>
      </c>
      <c r="F27" s="25">
        <f>F44+F108+F165+F183+F209+F296</f>
        <v>422.4</v>
      </c>
      <c r="G27" s="16">
        <f>SUM(G44,G108,G165,G183,G209,G291)</f>
        <v>1298.51</v>
      </c>
      <c r="H27" s="4">
        <f>SUM(H44,H108,H165,H183,H209,H291)</f>
        <v>615</v>
      </c>
      <c r="L27" s="61">
        <f>M27+N27</f>
        <v>1445.9</v>
      </c>
      <c r="M27" s="25">
        <f>M44+M108+M165+M183+M209+M291</f>
        <v>1332.4</v>
      </c>
      <c r="N27" s="25">
        <f>N44+N108+N165+N183+N209+N291</f>
        <v>113.5</v>
      </c>
      <c r="O27">
        <v>0.2</v>
      </c>
    </row>
    <row r="28" spans="1:15" x14ac:dyDescent="0.25">
      <c r="A28" s="21" t="s">
        <v>1</v>
      </c>
      <c r="B28" s="23" t="s">
        <v>26</v>
      </c>
      <c r="C28" s="24">
        <f t="shared" ref="C28:H28" si="20">SUM(C45)</f>
        <v>0</v>
      </c>
      <c r="D28" s="25">
        <f>E28+F28</f>
        <v>53.5</v>
      </c>
      <c r="E28" s="29">
        <v>0</v>
      </c>
      <c r="F28" s="30">
        <f>F45</f>
        <v>53.5</v>
      </c>
      <c r="G28" s="16">
        <f t="shared" si="20"/>
        <v>0</v>
      </c>
      <c r="H28" s="4">
        <f t="shared" si="20"/>
        <v>53</v>
      </c>
      <c r="L28" s="61">
        <f>M28+N28</f>
        <v>0</v>
      </c>
      <c r="M28" s="29">
        <v>0</v>
      </c>
      <c r="N28" s="30">
        <f>N45</f>
        <v>0</v>
      </c>
    </row>
    <row r="29" spans="1:15" ht="31.5" customHeight="1" x14ac:dyDescent="0.25">
      <c r="A29" s="21" t="s">
        <v>27</v>
      </c>
      <c r="B29" s="17" t="s">
        <v>28</v>
      </c>
      <c r="C29" s="22">
        <f>SUM(C46,C89)</f>
        <v>2359.83</v>
      </c>
      <c r="D29" s="22">
        <f>SUM(D46,D89)</f>
        <v>4690</v>
      </c>
      <c r="E29" s="35">
        <f>E30+E44+E45</f>
        <v>0</v>
      </c>
      <c r="F29" s="22">
        <f>F30+F44+F45</f>
        <v>4690</v>
      </c>
      <c r="G29" s="15">
        <f>SUM(G46,G89)</f>
        <v>3172.5645000000004</v>
      </c>
      <c r="H29" s="3">
        <f>SUM(H46,H89)</f>
        <v>2700.7999999999997</v>
      </c>
      <c r="L29" s="22">
        <f>SUM(L46,L89)</f>
        <v>977.20000000000016</v>
      </c>
      <c r="M29" s="35">
        <f>M30+M44+M45</f>
        <v>0</v>
      </c>
      <c r="N29" s="22">
        <f>N30+N44+N45</f>
        <v>977.20000000000016</v>
      </c>
    </row>
    <row r="30" spans="1:15" x14ac:dyDescent="0.25">
      <c r="A30" s="21" t="s">
        <v>1</v>
      </c>
      <c r="B30" s="23" t="s">
        <v>6</v>
      </c>
      <c r="C30" s="24">
        <f>SUM(C47,C90)</f>
        <v>2193.73</v>
      </c>
      <c r="D30" s="25">
        <f>E30+F30</f>
        <v>4510.5</v>
      </c>
      <c r="E30" s="36">
        <f>E31+E32+E33+E34+E36+E41</f>
        <v>0</v>
      </c>
      <c r="F30" s="22">
        <f>F47+F90</f>
        <v>4510.5</v>
      </c>
      <c r="G30" s="16">
        <f>SUM(G47,G90)</f>
        <v>2844.4295000000002</v>
      </c>
      <c r="H30" s="4">
        <f>SUM(H47,H90)</f>
        <v>2532.7999999999997</v>
      </c>
      <c r="L30" s="25">
        <f>M30+N30</f>
        <v>880.50000000000011</v>
      </c>
      <c r="M30" s="36">
        <f>M31+M32+M33+M34+M36+M41</f>
        <v>0</v>
      </c>
      <c r="N30" s="22">
        <f>N47+N90</f>
        <v>880.50000000000011</v>
      </c>
    </row>
    <row r="31" spans="1:15" x14ac:dyDescent="0.25">
      <c r="A31" s="21" t="s">
        <v>1</v>
      </c>
      <c r="B31" s="23" t="s">
        <v>7</v>
      </c>
      <c r="C31" s="24">
        <f t="shared" ref="C31:H31" si="21">SUM(C48)</f>
        <v>1460</v>
      </c>
      <c r="D31" s="25">
        <f>E31+F31</f>
        <v>2990</v>
      </c>
      <c r="E31" s="36">
        <v>0</v>
      </c>
      <c r="F31" s="22">
        <f>F48</f>
        <v>2990</v>
      </c>
      <c r="G31" s="16">
        <f t="shared" si="21"/>
        <v>1503</v>
      </c>
      <c r="H31" s="4">
        <f t="shared" si="21"/>
        <v>1612.8</v>
      </c>
      <c r="L31" s="25">
        <f>M31+N31</f>
        <v>645.70000000000005</v>
      </c>
      <c r="M31" s="36">
        <v>0</v>
      </c>
      <c r="N31" s="22">
        <f>N48</f>
        <v>645.70000000000005</v>
      </c>
    </row>
    <row r="32" spans="1:15" x14ac:dyDescent="0.25">
      <c r="A32" s="21" t="s">
        <v>1</v>
      </c>
      <c r="B32" s="23" t="s">
        <v>8</v>
      </c>
      <c r="C32" s="24">
        <f>SUM(C49,C91)</f>
        <v>571.45000000000005</v>
      </c>
      <c r="D32" s="25">
        <f>E32+F32</f>
        <v>1025</v>
      </c>
      <c r="E32" s="36">
        <v>0</v>
      </c>
      <c r="F32" s="22">
        <f>F49+F91</f>
        <v>1025</v>
      </c>
      <c r="G32" s="16">
        <f>SUM(G49,G91)</f>
        <v>1163.0995</v>
      </c>
      <c r="H32" s="4">
        <f>SUM(H49,H91)</f>
        <v>737</v>
      </c>
      <c r="L32" s="25">
        <f>M32+N32</f>
        <v>201.1</v>
      </c>
      <c r="M32" s="36">
        <v>0</v>
      </c>
      <c r="N32" s="22">
        <f>N49+N91</f>
        <v>201.1</v>
      </c>
    </row>
    <row r="33" spans="1:14" x14ac:dyDescent="0.25">
      <c r="A33" s="21" t="s">
        <v>1</v>
      </c>
      <c r="B33" s="23" t="s">
        <v>9</v>
      </c>
      <c r="C33" s="24">
        <f t="shared" ref="C33:H40" si="22">SUM(C50)</f>
        <v>49.13</v>
      </c>
      <c r="D33" s="25">
        <f>E33+F33</f>
        <v>30.5</v>
      </c>
      <c r="E33" s="36">
        <v>0</v>
      </c>
      <c r="F33" s="22">
        <f>F50</f>
        <v>30.5</v>
      </c>
      <c r="G33" s="16">
        <f t="shared" si="22"/>
        <v>50</v>
      </c>
      <c r="H33" s="4">
        <f t="shared" si="22"/>
        <v>30.5</v>
      </c>
      <c r="L33" s="25">
        <f>M33+N33</f>
        <v>0</v>
      </c>
      <c r="M33" s="36">
        <v>0</v>
      </c>
      <c r="N33" s="22">
        <f>N50</f>
        <v>0</v>
      </c>
    </row>
    <row r="34" spans="1:14" x14ac:dyDescent="0.25">
      <c r="A34" s="21" t="s">
        <v>1</v>
      </c>
      <c r="B34" s="23" t="s">
        <v>10</v>
      </c>
      <c r="C34" s="24">
        <f t="shared" si="22"/>
        <v>20</v>
      </c>
      <c r="D34" s="25">
        <f>D35</f>
        <v>20</v>
      </c>
      <c r="E34" s="36">
        <f>E35</f>
        <v>0</v>
      </c>
      <c r="F34" s="22">
        <f>F35</f>
        <v>20</v>
      </c>
      <c r="G34" s="16">
        <f t="shared" si="22"/>
        <v>20</v>
      </c>
      <c r="H34" s="4">
        <f t="shared" si="22"/>
        <v>20</v>
      </c>
      <c r="L34" s="25">
        <f>L35</f>
        <v>0</v>
      </c>
      <c r="M34" s="36">
        <f>M35</f>
        <v>0</v>
      </c>
      <c r="N34" s="22">
        <f>N35</f>
        <v>0</v>
      </c>
    </row>
    <row r="35" spans="1:14" x14ac:dyDescent="0.25">
      <c r="A35" s="21" t="s">
        <v>1</v>
      </c>
      <c r="B35" s="23" t="s">
        <v>15</v>
      </c>
      <c r="C35" s="24">
        <f t="shared" si="22"/>
        <v>20</v>
      </c>
      <c r="D35" s="24">
        <f>E35+F35</f>
        <v>20</v>
      </c>
      <c r="E35" s="36">
        <v>0</v>
      </c>
      <c r="F35" s="33">
        <f>F52</f>
        <v>20</v>
      </c>
      <c r="G35" s="16">
        <f t="shared" si="22"/>
        <v>20</v>
      </c>
      <c r="H35" s="4">
        <f t="shared" si="22"/>
        <v>20</v>
      </c>
      <c r="L35" s="24">
        <f>M35+N35</f>
        <v>0</v>
      </c>
      <c r="M35" s="36">
        <v>0</v>
      </c>
      <c r="N35" s="33">
        <f>N52</f>
        <v>0</v>
      </c>
    </row>
    <row r="36" spans="1:14" x14ac:dyDescent="0.25">
      <c r="A36" s="21" t="s">
        <v>1</v>
      </c>
      <c r="B36" s="23" t="s">
        <v>16</v>
      </c>
      <c r="C36" s="24">
        <f t="shared" si="22"/>
        <v>12.5</v>
      </c>
      <c r="D36" s="25">
        <f>E36+F36</f>
        <v>70</v>
      </c>
      <c r="E36" s="36">
        <f>E37+E38+E39+E40</f>
        <v>0</v>
      </c>
      <c r="F36" s="22">
        <f>F37</f>
        <v>70</v>
      </c>
      <c r="G36" s="16">
        <f t="shared" si="22"/>
        <v>35</v>
      </c>
      <c r="H36" s="4">
        <f t="shared" si="22"/>
        <v>35</v>
      </c>
      <c r="L36" s="25">
        <f>M36+N36</f>
        <v>0</v>
      </c>
      <c r="M36" s="36">
        <f>M37+M38+M39+M40</f>
        <v>0</v>
      </c>
      <c r="N36" s="22">
        <f>N37</f>
        <v>0</v>
      </c>
    </row>
    <row r="37" spans="1:14" x14ac:dyDescent="0.25">
      <c r="A37" s="21" t="s">
        <v>1</v>
      </c>
      <c r="B37" s="23" t="s">
        <v>17</v>
      </c>
      <c r="C37" s="24">
        <f t="shared" si="22"/>
        <v>12.5</v>
      </c>
      <c r="D37" s="24">
        <f t="shared" ref="D37:E39" si="23">D38</f>
        <v>70</v>
      </c>
      <c r="E37" s="36">
        <f t="shared" si="23"/>
        <v>0</v>
      </c>
      <c r="F37" s="33">
        <f>F38</f>
        <v>70</v>
      </c>
      <c r="G37" s="16">
        <f t="shared" si="22"/>
        <v>35</v>
      </c>
      <c r="H37" s="4">
        <f t="shared" si="22"/>
        <v>35</v>
      </c>
      <c r="L37" s="24">
        <f t="shared" ref="L37:M39" si="24">L38</f>
        <v>0</v>
      </c>
      <c r="M37" s="36">
        <f t="shared" si="24"/>
        <v>0</v>
      </c>
      <c r="N37" s="33">
        <f>N38</f>
        <v>0</v>
      </c>
    </row>
    <row r="38" spans="1:14" x14ac:dyDescent="0.25">
      <c r="A38" s="21" t="s">
        <v>1</v>
      </c>
      <c r="B38" s="23" t="s">
        <v>18</v>
      </c>
      <c r="C38" s="24">
        <f t="shared" si="22"/>
        <v>12.5</v>
      </c>
      <c r="D38" s="24">
        <f t="shared" si="23"/>
        <v>70</v>
      </c>
      <c r="E38" s="36">
        <f t="shared" si="23"/>
        <v>0</v>
      </c>
      <c r="F38" s="33">
        <f>F39</f>
        <v>70</v>
      </c>
      <c r="G38" s="16">
        <f t="shared" si="22"/>
        <v>35</v>
      </c>
      <c r="H38" s="4">
        <f t="shared" si="22"/>
        <v>35</v>
      </c>
      <c r="L38" s="24">
        <f t="shared" si="24"/>
        <v>0</v>
      </c>
      <c r="M38" s="36">
        <f t="shared" si="24"/>
        <v>0</v>
      </c>
      <c r="N38" s="33">
        <f>N39</f>
        <v>0</v>
      </c>
    </row>
    <row r="39" spans="1:14" x14ac:dyDescent="0.25">
      <c r="A39" s="21" t="s">
        <v>1</v>
      </c>
      <c r="B39" s="23" t="s">
        <v>19</v>
      </c>
      <c r="C39" s="24">
        <f t="shared" si="22"/>
        <v>12.5</v>
      </c>
      <c r="D39" s="24">
        <f t="shared" si="23"/>
        <v>70</v>
      </c>
      <c r="E39" s="36">
        <f t="shared" si="23"/>
        <v>0</v>
      </c>
      <c r="F39" s="33">
        <f>F40</f>
        <v>70</v>
      </c>
      <c r="G39" s="16">
        <f t="shared" si="22"/>
        <v>35</v>
      </c>
      <c r="H39" s="4">
        <f t="shared" si="22"/>
        <v>35</v>
      </c>
      <c r="L39" s="24">
        <f t="shared" si="24"/>
        <v>0</v>
      </c>
      <c r="M39" s="36">
        <f t="shared" si="24"/>
        <v>0</v>
      </c>
      <c r="N39" s="33">
        <f>N40</f>
        <v>0</v>
      </c>
    </row>
    <row r="40" spans="1:14" ht="30" x14ac:dyDescent="0.25">
      <c r="A40" s="21" t="s">
        <v>1</v>
      </c>
      <c r="B40" s="23" t="s">
        <v>20</v>
      </c>
      <c r="C40" s="24">
        <f t="shared" si="22"/>
        <v>12.5</v>
      </c>
      <c r="D40" s="24">
        <f t="shared" si="22"/>
        <v>70</v>
      </c>
      <c r="E40" s="36">
        <v>0</v>
      </c>
      <c r="F40" s="33">
        <f>F53</f>
        <v>70</v>
      </c>
      <c r="G40" s="16">
        <f t="shared" si="22"/>
        <v>35</v>
      </c>
      <c r="H40" s="4">
        <f t="shared" si="22"/>
        <v>35</v>
      </c>
      <c r="L40" s="24">
        <f t="shared" ref="L40" si="25">SUM(L57)</f>
        <v>0</v>
      </c>
      <c r="M40" s="36">
        <v>0</v>
      </c>
      <c r="N40" s="33">
        <f>N53</f>
        <v>0</v>
      </c>
    </row>
    <row r="41" spans="1:14" x14ac:dyDescent="0.25">
      <c r="A41" s="21" t="s">
        <v>1</v>
      </c>
      <c r="B41" s="23" t="s">
        <v>22</v>
      </c>
      <c r="C41" s="24">
        <f>SUM(C58,C92)</f>
        <v>80.650000000000006</v>
      </c>
      <c r="D41" s="25">
        <f>D42+D43</f>
        <v>375</v>
      </c>
      <c r="E41" s="36">
        <f>E42+E43</f>
        <v>0</v>
      </c>
      <c r="F41" s="22">
        <f>F42+F43</f>
        <v>375</v>
      </c>
      <c r="G41" s="16">
        <f>SUM(G58,G92)</f>
        <v>73.33</v>
      </c>
      <c r="H41" s="4">
        <f>SUM(H58,H92)</f>
        <v>97.5</v>
      </c>
      <c r="L41" s="25">
        <f>L42+L43</f>
        <v>33.700000000000003</v>
      </c>
      <c r="M41" s="36">
        <f>M42+M43</f>
        <v>0</v>
      </c>
      <c r="N41" s="22">
        <f>N42+N43</f>
        <v>33.700000000000003</v>
      </c>
    </row>
    <row r="42" spans="1:14" ht="30" x14ac:dyDescent="0.25">
      <c r="A42" s="21" t="s">
        <v>1</v>
      </c>
      <c r="B42" s="23" t="s">
        <v>23</v>
      </c>
      <c r="C42" s="24">
        <f t="shared" ref="C42:H42" si="26">SUM(C59)</f>
        <v>51.65</v>
      </c>
      <c r="D42" s="24">
        <f>E42+F42</f>
        <v>325</v>
      </c>
      <c r="E42" s="36">
        <v>0</v>
      </c>
      <c r="F42" s="33">
        <f>F59</f>
        <v>325</v>
      </c>
      <c r="G42" s="16">
        <f t="shared" si="26"/>
        <v>47.5</v>
      </c>
      <c r="H42" s="4">
        <f t="shared" si="26"/>
        <v>47.5</v>
      </c>
      <c r="L42" s="24">
        <f>M42+N42</f>
        <v>33.700000000000003</v>
      </c>
      <c r="M42" s="36">
        <v>0</v>
      </c>
      <c r="N42" s="33">
        <f>N59</f>
        <v>33.700000000000003</v>
      </c>
    </row>
    <row r="43" spans="1:14" ht="30" x14ac:dyDescent="0.25">
      <c r="A43" s="21" t="s">
        <v>1</v>
      </c>
      <c r="B43" s="23" t="s">
        <v>24</v>
      </c>
      <c r="C43" s="24">
        <f t="shared" ref="C43:H43" si="27">SUM(C93)</f>
        <v>29</v>
      </c>
      <c r="D43" s="24">
        <f>E43+F43</f>
        <v>50</v>
      </c>
      <c r="E43" s="36">
        <v>0</v>
      </c>
      <c r="F43" s="34">
        <f>F93</f>
        <v>50</v>
      </c>
      <c r="G43" s="16">
        <f t="shared" si="27"/>
        <v>25.83</v>
      </c>
      <c r="H43" s="4">
        <f t="shared" si="27"/>
        <v>50</v>
      </c>
      <c r="L43" s="24">
        <f>M43+N43</f>
        <v>0</v>
      </c>
      <c r="M43" s="36">
        <v>0</v>
      </c>
      <c r="N43" s="34">
        <f>N93</f>
        <v>0</v>
      </c>
    </row>
    <row r="44" spans="1:14" x14ac:dyDescent="0.25">
      <c r="A44" s="21" t="s">
        <v>1</v>
      </c>
      <c r="B44" s="23" t="s">
        <v>25</v>
      </c>
      <c r="C44" s="24">
        <f t="shared" ref="C44:H45" si="28">SUM(C60)</f>
        <v>166.1</v>
      </c>
      <c r="D44" s="25">
        <f>E44+F44</f>
        <v>126</v>
      </c>
      <c r="E44" s="29">
        <f>E83</f>
        <v>0</v>
      </c>
      <c r="F44" s="30">
        <f>F60</f>
        <v>126</v>
      </c>
      <c r="G44" s="16">
        <f t="shared" si="28"/>
        <v>301.5</v>
      </c>
      <c r="H44" s="4">
        <f t="shared" si="28"/>
        <v>115</v>
      </c>
      <c r="L44" s="25">
        <f>M44+N44</f>
        <v>96.7</v>
      </c>
      <c r="M44" s="29">
        <f>M83</f>
        <v>0</v>
      </c>
      <c r="N44" s="30">
        <f>N60</f>
        <v>96.7</v>
      </c>
    </row>
    <row r="45" spans="1:14" x14ac:dyDescent="0.25">
      <c r="A45" s="21" t="s">
        <v>1</v>
      </c>
      <c r="B45" s="23" t="s">
        <v>26</v>
      </c>
      <c r="C45" s="24">
        <f t="shared" si="28"/>
        <v>0</v>
      </c>
      <c r="D45" s="25">
        <f>E45+F45</f>
        <v>53.5</v>
      </c>
      <c r="E45" s="29">
        <v>0</v>
      </c>
      <c r="F45" s="30">
        <f>F61</f>
        <v>53.5</v>
      </c>
      <c r="G45" s="16">
        <f t="shared" si="28"/>
        <v>0</v>
      </c>
      <c r="H45" s="4">
        <f t="shared" si="28"/>
        <v>53</v>
      </c>
      <c r="L45" s="25">
        <f>M45+N45</f>
        <v>0</v>
      </c>
      <c r="M45" s="29">
        <v>0</v>
      </c>
      <c r="N45" s="30">
        <f>N61</f>
        <v>0</v>
      </c>
    </row>
    <row r="46" spans="1:14" ht="43.5" customHeight="1" x14ac:dyDescent="0.25">
      <c r="A46" s="21" t="s">
        <v>29</v>
      </c>
      <c r="B46" s="17" t="s">
        <v>30</v>
      </c>
      <c r="C46" s="22">
        <f>SUM(C62,C69,C85)</f>
        <v>2325.83</v>
      </c>
      <c r="D46" s="22">
        <f>E46+F46</f>
        <v>4635</v>
      </c>
      <c r="E46" s="35">
        <f>E47+E60+E61</f>
        <v>0</v>
      </c>
      <c r="F46" s="22">
        <f>F47+F60+F61</f>
        <v>4635</v>
      </c>
      <c r="G46" s="15">
        <f t="shared" ref="G46:H49" si="29">SUM(G62,G69,G85)</f>
        <v>3141.7345000000005</v>
      </c>
      <c r="H46" s="3">
        <f t="shared" si="29"/>
        <v>2645.7999999999997</v>
      </c>
      <c r="L46" s="22">
        <f>M46+N46</f>
        <v>975.20000000000016</v>
      </c>
      <c r="M46" s="35">
        <f>M47+M60+M61</f>
        <v>0</v>
      </c>
      <c r="N46" s="22">
        <f>N47+N60+N61</f>
        <v>975.20000000000016</v>
      </c>
    </row>
    <row r="47" spans="1:14" x14ac:dyDescent="0.25">
      <c r="A47" s="21" t="s">
        <v>1</v>
      </c>
      <c r="B47" s="23" t="s">
        <v>6</v>
      </c>
      <c r="C47" s="24">
        <f>SUM(C63,C70,C86)</f>
        <v>2159.73</v>
      </c>
      <c r="D47" s="25">
        <f t="shared" ref="D47:D59" si="30">E47+F47</f>
        <v>4455.5</v>
      </c>
      <c r="E47" s="36">
        <f>E48+E49+E50+E51+E53+E58</f>
        <v>0</v>
      </c>
      <c r="F47" s="22">
        <f>F48+F49+F50+F51+F53+F58</f>
        <v>4455.5</v>
      </c>
      <c r="G47" s="16">
        <f t="shared" si="29"/>
        <v>2813.5995000000003</v>
      </c>
      <c r="H47" s="4">
        <f t="shared" si="29"/>
        <v>2477.7999999999997</v>
      </c>
      <c r="L47" s="25">
        <f t="shared" ref="L47:L59" si="31">M47+N47</f>
        <v>878.50000000000011</v>
      </c>
      <c r="M47" s="36">
        <f>M48+M49+M50+M51+M53+M58</f>
        <v>0</v>
      </c>
      <c r="N47" s="22">
        <f>N48+N49+N50+N51+N53+N58</f>
        <v>878.50000000000011</v>
      </c>
    </row>
    <row r="48" spans="1:14" x14ac:dyDescent="0.25">
      <c r="A48" s="21" t="s">
        <v>1</v>
      </c>
      <c r="B48" s="23" t="s">
        <v>7</v>
      </c>
      <c r="C48" s="24">
        <f>SUM(C64,C71,C87)</f>
        <v>1460</v>
      </c>
      <c r="D48" s="25">
        <f t="shared" si="30"/>
        <v>2990</v>
      </c>
      <c r="E48" s="36">
        <v>0</v>
      </c>
      <c r="F48" s="22">
        <f>F64+F71+F87</f>
        <v>2990</v>
      </c>
      <c r="G48" s="16">
        <f t="shared" si="29"/>
        <v>1503</v>
      </c>
      <c r="H48" s="4">
        <f t="shared" si="29"/>
        <v>1612.8</v>
      </c>
      <c r="L48" s="25">
        <f t="shared" si="31"/>
        <v>645.70000000000005</v>
      </c>
      <c r="M48" s="36">
        <v>0</v>
      </c>
      <c r="N48" s="22">
        <f>N64+N71+N87</f>
        <v>645.70000000000005</v>
      </c>
    </row>
    <row r="49" spans="1:14" x14ac:dyDescent="0.25">
      <c r="A49" s="21" t="s">
        <v>1</v>
      </c>
      <c r="B49" s="23" t="s">
        <v>8</v>
      </c>
      <c r="C49" s="24">
        <f>SUM(C65,C72,C88)</f>
        <v>566.45000000000005</v>
      </c>
      <c r="D49" s="25">
        <f t="shared" si="30"/>
        <v>1020</v>
      </c>
      <c r="E49" s="36">
        <v>0</v>
      </c>
      <c r="F49" s="22">
        <f>F65+F72+F88</f>
        <v>1020</v>
      </c>
      <c r="G49" s="16">
        <f t="shared" si="29"/>
        <v>1158.0995</v>
      </c>
      <c r="H49" s="4">
        <f t="shared" si="29"/>
        <v>732</v>
      </c>
      <c r="L49" s="25">
        <f t="shared" si="31"/>
        <v>199.1</v>
      </c>
      <c r="M49" s="36">
        <v>0</v>
      </c>
      <c r="N49" s="22">
        <f>N65+N72+N88</f>
        <v>199.1</v>
      </c>
    </row>
    <row r="50" spans="1:14" x14ac:dyDescent="0.25">
      <c r="A50" s="21" t="s">
        <v>1</v>
      </c>
      <c r="B50" s="23" t="s">
        <v>9</v>
      </c>
      <c r="C50" s="24">
        <f t="shared" ref="C50:H57" si="32">SUM(C73)</f>
        <v>49.13</v>
      </c>
      <c r="D50" s="25">
        <f t="shared" si="30"/>
        <v>30.5</v>
      </c>
      <c r="E50" s="36">
        <v>0</v>
      </c>
      <c r="F50" s="22">
        <f>F73</f>
        <v>30.5</v>
      </c>
      <c r="G50" s="16">
        <f t="shared" si="32"/>
        <v>50</v>
      </c>
      <c r="H50" s="4">
        <f t="shared" si="32"/>
        <v>30.5</v>
      </c>
      <c r="L50" s="25">
        <f t="shared" si="31"/>
        <v>0</v>
      </c>
      <c r="M50" s="36">
        <v>0</v>
      </c>
      <c r="N50" s="22">
        <f>N73</f>
        <v>0</v>
      </c>
    </row>
    <row r="51" spans="1:14" x14ac:dyDescent="0.25">
      <c r="A51" s="21" t="s">
        <v>1</v>
      </c>
      <c r="B51" s="23" t="s">
        <v>10</v>
      </c>
      <c r="C51" s="24">
        <f t="shared" si="32"/>
        <v>20</v>
      </c>
      <c r="D51" s="25">
        <f t="shared" si="30"/>
        <v>20</v>
      </c>
      <c r="E51" s="36">
        <f>E52</f>
        <v>0</v>
      </c>
      <c r="F51" s="22">
        <f>F52</f>
        <v>20</v>
      </c>
      <c r="G51" s="16">
        <f t="shared" si="32"/>
        <v>20</v>
      </c>
      <c r="H51" s="4">
        <f t="shared" si="32"/>
        <v>20</v>
      </c>
      <c r="L51" s="25">
        <f t="shared" si="31"/>
        <v>0</v>
      </c>
      <c r="M51" s="36">
        <f>M52</f>
        <v>0</v>
      </c>
      <c r="N51" s="22">
        <f>N52</f>
        <v>0</v>
      </c>
    </row>
    <row r="52" spans="1:14" x14ac:dyDescent="0.25">
      <c r="A52" s="21" t="s">
        <v>1</v>
      </c>
      <c r="B52" s="23" t="s">
        <v>15</v>
      </c>
      <c r="C52" s="24">
        <f t="shared" si="32"/>
        <v>20</v>
      </c>
      <c r="D52" s="31">
        <f t="shared" si="30"/>
        <v>20</v>
      </c>
      <c r="E52" s="32">
        <v>0</v>
      </c>
      <c r="F52" s="33">
        <f>F74</f>
        <v>20</v>
      </c>
      <c r="G52" s="16">
        <f t="shared" si="32"/>
        <v>20</v>
      </c>
      <c r="H52" s="4">
        <f t="shared" si="32"/>
        <v>20</v>
      </c>
      <c r="L52" s="31">
        <f t="shared" si="31"/>
        <v>0</v>
      </c>
      <c r="M52" s="32">
        <v>0</v>
      </c>
      <c r="N52" s="33">
        <f>N74</f>
        <v>0</v>
      </c>
    </row>
    <row r="53" spans="1:14" x14ac:dyDescent="0.25">
      <c r="A53" s="21" t="s">
        <v>1</v>
      </c>
      <c r="B53" s="23" t="s">
        <v>16</v>
      </c>
      <c r="C53" s="24">
        <f t="shared" si="32"/>
        <v>12.5</v>
      </c>
      <c r="D53" s="25">
        <f t="shared" si="30"/>
        <v>70</v>
      </c>
      <c r="E53" s="32">
        <f t="shared" ref="E53:F56" si="33">E54</f>
        <v>0</v>
      </c>
      <c r="F53" s="33">
        <f t="shared" si="33"/>
        <v>70</v>
      </c>
      <c r="G53" s="16">
        <f t="shared" si="32"/>
        <v>35</v>
      </c>
      <c r="H53" s="4">
        <f t="shared" si="32"/>
        <v>35</v>
      </c>
      <c r="L53" s="25">
        <f t="shared" si="31"/>
        <v>0</v>
      </c>
      <c r="M53" s="32">
        <f t="shared" ref="M53:N56" si="34">M54</f>
        <v>0</v>
      </c>
      <c r="N53" s="33">
        <f t="shared" si="34"/>
        <v>0</v>
      </c>
    </row>
    <row r="54" spans="1:14" x14ac:dyDescent="0.25">
      <c r="A54" s="21" t="s">
        <v>1</v>
      </c>
      <c r="B54" s="23" t="s">
        <v>17</v>
      </c>
      <c r="C54" s="24">
        <f t="shared" si="32"/>
        <v>12.5</v>
      </c>
      <c r="D54" s="31">
        <f t="shared" si="30"/>
        <v>70</v>
      </c>
      <c r="E54" s="32">
        <f t="shared" si="33"/>
        <v>0</v>
      </c>
      <c r="F54" s="33">
        <f t="shared" si="33"/>
        <v>70</v>
      </c>
      <c r="G54" s="16">
        <f t="shared" si="32"/>
        <v>35</v>
      </c>
      <c r="H54" s="4">
        <f t="shared" si="32"/>
        <v>35</v>
      </c>
      <c r="L54" s="31">
        <f t="shared" si="31"/>
        <v>0</v>
      </c>
      <c r="M54" s="32">
        <f t="shared" si="34"/>
        <v>0</v>
      </c>
      <c r="N54" s="33">
        <f t="shared" si="34"/>
        <v>0</v>
      </c>
    </row>
    <row r="55" spans="1:14" x14ac:dyDescent="0.25">
      <c r="A55" s="21" t="s">
        <v>1</v>
      </c>
      <c r="B55" s="23" t="s">
        <v>18</v>
      </c>
      <c r="C55" s="24">
        <f t="shared" si="32"/>
        <v>12.5</v>
      </c>
      <c r="D55" s="31">
        <f t="shared" si="30"/>
        <v>70</v>
      </c>
      <c r="E55" s="32">
        <f>E56</f>
        <v>0</v>
      </c>
      <c r="F55" s="33">
        <f t="shared" si="33"/>
        <v>70</v>
      </c>
      <c r="G55" s="16">
        <f t="shared" si="32"/>
        <v>35</v>
      </c>
      <c r="H55" s="4">
        <f t="shared" si="32"/>
        <v>35</v>
      </c>
      <c r="L55" s="31">
        <f t="shared" si="31"/>
        <v>0</v>
      </c>
      <c r="M55" s="32">
        <f>M56</f>
        <v>0</v>
      </c>
      <c r="N55" s="33">
        <f t="shared" si="34"/>
        <v>0</v>
      </c>
    </row>
    <row r="56" spans="1:14" x14ac:dyDescent="0.25">
      <c r="A56" s="21" t="s">
        <v>1</v>
      </c>
      <c r="B56" s="23" t="s">
        <v>19</v>
      </c>
      <c r="C56" s="24">
        <f t="shared" si="32"/>
        <v>12.5</v>
      </c>
      <c r="D56" s="31">
        <f t="shared" si="30"/>
        <v>70</v>
      </c>
      <c r="E56" s="32">
        <f t="shared" si="33"/>
        <v>0</v>
      </c>
      <c r="F56" s="33">
        <f t="shared" si="33"/>
        <v>70</v>
      </c>
      <c r="G56" s="16">
        <f t="shared" si="32"/>
        <v>35</v>
      </c>
      <c r="H56" s="4">
        <f t="shared" si="32"/>
        <v>35</v>
      </c>
      <c r="L56" s="31">
        <f t="shared" si="31"/>
        <v>0</v>
      </c>
      <c r="M56" s="32">
        <f t="shared" si="34"/>
        <v>0</v>
      </c>
      <c r="N56" s="33">
        <f t="shared" si="34"/>
        <v>0</v>
      </c>
    </row>
    <row r="57" spans="1:14" ht="30" x14ac:dyDescent="0.25">
      <c r="A57" s="21" t="s">
        <v>1</v>
      </c>
      <c r="B57" s="23" t="s">
        <v>20</v>
      </c>
      <c r="C57" s="24">
        <f t="shared" si="32"/>
        <v>12.5</v>
      </c>
      <c r="D57" s="31">
        <f t="shared" si="30"/>
        <v>70</v>
      </c>
      <c r="E57" s="32">
        <v>0</v>
      </c>
      <c r="F57" s="33">
        <f>F80</f>
        <v>70</v>
      </c>
      <c r="G57" s="16">
        <f t="shared" si="32"/>
        <v>35</v>
      </c>
      <c r="H57" s="4">
        <f t="shared" si="32"/>
        <v>35</v>
      </c>
      <c r="L57" s="31">
        <f t="shared" si="31"/>
        <v>0</v>
      </c>
      <c r="M57" s="32">
        <v>0</v>
      </c>
      <c r="N57" s="33">
        <f>N80</f>
        <v>0</v>
      </c>
    </row>
    <row r="58" spans="1:14" x14ac:dyDescent="0.25">
      <c r="A58" s="21" t="s">
        <v>1</v>
      </c>
      <c r="B58" s="23" t="s">
        <v>22</v>
      </c>
      <c r="C58" s="24">
        <f>SUM(C66,C81)</f>
        <v>51.65</v>
      </c>
      <c r="D58" s="25">
        <f t="shared" si="30"/>
        <v>325</v>
      </c>
      <c r="E58" s="36">
        <f>E59</f>
        <v>0</v>
      </c>
      <c r="F58" s="22">
        <f>F59</f>
        <v>325</v>
      </c>
      <c r="G58" s="16">
        <f t="shared" ref="G58:H60" si="35">SUM(G66,G81)</f>
        <v>47.5</v>
      </c>
      <c r="H58" s="4">
        <f t="shared" si="35"/>
        <v>47.5</v>
      </c>
      <c r="L58" s="25">
        <f t="shared" si="31"/>
        <v>33.700000000000003</v>
      </c>
      <c r="M58" s="36">
        <f>M59</f>
        <v>0</v>
      </c>
      <c r="N58" s="22">
        <f>N59</f>
        <v>33.700000000000003</v>
      </c>
    </row>
    <row r="59" spans="1:14" ht="30" x14ac:dyDescent="0.25">
      <c r="A59" s="21" t="s">
        <v>1</v>
      </c>
      <c r="B59" s="23" t="s">
        <v>23</v>
      </c>
      <c r="C59" s="24">
        <f>SUM(C67,C82)</f>
        <v>51.65</v>
      </c>
      <c r="D59" s="24">
        <f t="shared" si="30"/>
        <v>325</v>
      </c>
      <c r="E59" s="36"/>
      <c r="F59" s="34">
        <f>F67+F82</f>
        <v>325</v>
      </c>
      <c r="G59" s="16">
        <f t="shared" si="35"/>
        <v>47.5</v>
      </c>
      <c r="H59" s="4">
        <f t="shared" si="35"/>
        <v>47.5</v>
      </c>
      <c r="L59" s="24">
        <f t="shared" si="31"/>
        <v>33.700000000000003</v>
      </c>
      <c r="M59" s="36"/>
      <c r="N59" s="34">
        <f>N67+N82</f>
        <v>33.700000000000003</v>
      </c>
    </row>
    <row r="60" spans="1:14" x14ac:dyDescent="0.25">
      <c r="A60" s="21" t="s">
        <v>1</v>
      </c>
      <c r="B60" s="23" t="s">
        <v>25</v>
      </c>
      <c r="C60" s="24">
        <f>SUM(C68,C83)</f>
        <v>166.1</v>
      </c>
      <c r="D60" s="25">
        <f>E60+F60</f>
        <v>126</v>
      </c>
      <c r="E60" s="36">
        <f>E83</f>
        <v>0</v>
      </c>
      <c r="F60" s="37">
        <f>F68+F83</f>
        <v>126</v>
      </c>
      <c r="G60" s="16">
        <f t="shared" si="35"/>
        <v>301.5</v>
      </c>
      <c r="H60" s="4">
        <f t="shared" si="35"/>
        <v>115</v>
      </c>
      <c r="L60" s="25">
        <f>M60+N60</f>
        <v>96.7</v>
      </c>
      <c r="M60" s="36">
        <f>M83</f>
        <v>0</v>
      </c>
      <c r="N60" s="37">
        <f>N68+N83</f>
        <v>96.7</v>
      </c>
    </row>
    <row r="61" spans="1:14" x14ac:dyDescent="0.25">
      <c r="A61" s="21" t="s">
        <v>1</v>
      </c>
      <c r="B61" s="23" t="s">
        <v>26</v>
      </c>
      <c r="C61" s="24">
        <f t="shared" ref="C61:H61" si="36">SUM(C84)</f>
        <v>0</v>
      </c>
      <c r="D61" s="25">
        <f t="shared" si="36"/>
        <v>53.5</v>
      </c>
      <c r="E61" s="36"/>
      <c r="F61" s="22">
        <f>F84</f>
        <v>53.5</v>
      </c>
      <c r="G61" s="16"/>
      <c r="H61" s="4">
        <f t="shared" si="36"/>
        <v>53</v>
      </c>
      <c r="L61" s="25">
        <f t="shared" ref="L61" si="37">SUM(L84)</f>
        <v>0</v>
      </c>
      <c r="M61" s="36"/>
      <c r="N61" s="22">
        <f>N84</f>
        <v>0</v>
      </c>
    </row>
    <row r="62" spans="1:14" ht="33" customHeight="1" x14ac:dyDescent="0.25">
      <c r="A62" s="21" t="s">
        <v>31</v>
      </c>
      <c r="B62" s="17" t="s">
        <v>32</v>
      </c>
      <c r="C62" s="22">
        <f t="shared" ref="C62:H62" si="38">SUM(C63,C68)</f>
        <v>655.1</v>
      </c>
      <c r="D62" s="22">
        <f t="shared" ref="D62:D68" si="39">E62+F62</f>
        <v>1282</v>
      </c>
      <c r="E62" s="35">
        <f>E63+E68</f>
        <v>0</v>
      </c>
      <c r="F62" s="22">
        <f>F63+F68</f>
        <v>1282</v>
      </c>
      <c r="G62" s="15">
        <f t="shared" si="38"/>
        <v>718</v>
      </c>
      <c r="H62" s="3">
        <f t="shared" si="38"/>
        <v>666.4</v>
      </c>
      <c r="L62" s="22">
        <f>M62+N62</f>
        <v>268.89999999999998</v>
      </c>
      <c r="M62" s="35">
        <f>M63+M68</f>
        <v>0</v>
      </c>
      <c r="N62" s="22">
        <f>N63+N68</f>
        <v>268.89999999999998</v>
      </c>
    </row>
    <row r="63" spans="1:14" x14ac:dyDescent="0.25">
      <c r="A63" s="21" t="s">
        <v>1</v>
      </c>
      <c r="B63" s="23" t="s">
        <v>6</v>
      </c>
      <c r="C63" s="24">
        <f t="shared" ref="C63:H63" si="40">SUM(C64:C66)</f>
        <v>642.6</v>
      </c>
      <c r="D63" s="24">
        <f t="shared" si="39"/>
        <v>1275</v>
      </c>
      <c r="E63" s="36">
        <f>E64+E65+E66</f>
        <v>0</v>
      </c>
      <c r="F63" s="34">
        <f>F64+F65+F66</f>
        <v>1275</v>
      </c>
      <c r="G63" s="16">
        <f t="shared" si="40"/>
        <v>661.3</v>
      </c>
      <c r="H63" s="4">
        <f t="shared" si="40"/>
        <v>661.4</v>
      </c>
      <c r="L63" s="24">
        <f t="shared" ref="L63:L68" si="41">M63+N63</f>
        <v>268.89999999999998</v>
      </c>
      <c r="M63" s="36">
        <f>M64+M65+M66</f>
        <v>0</v>
      </c>
      <c r="N63" s="33">
        <f>N64+N65+N66</f>
        <v>268.89999999999998</v>
      </c>
    </row>
    <row r="64" spans="1:14" x14ac:dyDescent="0.25">
      <c r="A64" s="21" t="s">
        <v>1</v>
      </c>
      <c r="B64" s="23" t="s">
        <v>7</v>
      </c>
      <c r="C64" s="24">
        <v>437</v>
      </c>
      <c r="D64" s="24">
        <f t="shared" si="39"/>
        <v>850</v>
      </c>
      <c r="E64" s="36">
        <v>0</v>
      </c>
      <c r="F64" s="33">
        <v>850</v>
      </c>
      <c r="G64" s="16">
        <v>437</v>
      </c>
      <c r="H64" s="4">
        <v>437</v>
      </c>
      <c r="L64" s="24">
        <f t="shared" si="41"/>
        <v>193.1</v>
      </c>
      <c r="M64" s="36">
        <v>0</v>
      </c>
      <c r="N64" s="33">
        <v>193.1</v>
      </c>
    </row>
    <row r="65" spans="1:14" x14ac:dyDescent="0.25">
      <c r="A65" s="21" t="s">
        <v>1</v>
      </c>
      <c r="B65" s="23" t="s">
        <v>8</v>
      </c>
      <c r="C65" s="24">
        <v>158.25</v>
      </c>
      <c r="D65" s="24">
        <f t="shared" si="39"/>
        <v>300</v>
      </c>
      <c r="E65" s="36">
        <v>0</v>
      </c>
      <c r="F65" s="33">
        <v>300</v>
      </c>
      <c r="G65" s="16">
        <v>179.3</v>
      </c>
      <c r="H65" s="4">
        <v>179.4</v>
      </c>
      <c r="L65" s="24">
        <f t="shared" si="41"/>
        <v>57.5</v>
      </c>
      <c r="M65" s="36">
        <v>0</v>
      </c>
      <c r="N65" s="33">
        <v>57.5</v>
      </c>
    </row>
    <row r="66" spans="1:14" x14ac:dyDescent="0.25">
      <c r="A66" s="21" t="s">
        <v>1</v>
      </c>
      <c r="B66" s="23" t="s">
        <v>22</v>
      </c>
      <c r="C66" s="24">
        <f t="shared" ref="C66:H66" si="42">SUM(C67)</f>
        <v>47.35</v>
      </c>
      <c r="D66" s="25">
        <f t="shared" si="39"/>
        <v>125</v>
      </c>
      <c r="E66" s="36">
        <f>E67</f>
        <v>0</v>
      </c>
      <c r="F66" s="22">
        <f>F67</f>
        <v>125</v>
      </c>
      <c r="G66" s="16">
        <f t="shared" si="42"/>
        <v>45</v>
      </c>
      <c r="H66" s="4">
        <f t="shared" si="42"/>
        <v>45</v>
      </c>
      <c r="L66" s="25">
        <f>M66+++N66</f>
        <v>18.3</v>
      </c>
      <c r="M66" s="36">
        <f>M67</f>
        <v>0</v>
      </c>
      <c r="N66" s="22">
        <f>N67</f>
        <v>18.3</v>
      </c>
    </row>
    <row r="67" spans="1:14" ht="30" x14ac:dyDescent="0.25">
      <c r="A67" s="21" t="s">
        <v>1</v>
      </c>
      <c r="B67" s="23" t="s">
        <v>23</v>
      </c>
      <c r="C67" s="24">
        <v>47.35</v>
      </c>
      <c r="D67" s="31">
        <f t="shared" si="39"/>
        <v>125</v>
      </c>
      <c r="E67" s="36">
        <v>0</v>
      </c>
      <c r="F67" s="33">
        <v>125</v>
      </c>
      <c r="G67" s="16">
        <v>45</v>
      </c>
      <c r="H67" s="4">
        <v>45</v>
      </c>
      <c r="L67" s="31">
        <f>M67+N67</f>
        <v>18.3</v>
      </c>
      <c r="M67" s="36">
        <v>0</v>
      </c>
      <c r="N67" s="33">
        <v>18.3</v>
      </c>
    </row>
    <row r="68" spans="1:14" x14ac:dyDescent="0.25">
      <c r="A68" s="21" t="s">
        <v>1</v>
      </c>
      <c r="B68" s="23" t="s">
        <v>25</v>
      </c>
      <c r="C68" s="24">
        <v>12.5</v>
      </c>
      <c r="D68" s="25">
        <f t="shared" si="39"/>
        <v>7</v>
      </c>
      <c r="E68" s="36">
        <v>0</v>
      </c>
      <c r="F68" s="22">
        <v>7</v>
      </c>
      <c r="G68" s="16">
        <v>56.7</v>
      </c>
      <c r="H68" s="4">
        <v>5</v>
      </c>
      <c r="L68" s="25">
        <f t="shared" si="41"/>
        <v>0</v>
      </c>
      <c r="M68" s="36">
        <v>0</v>
      </c>
      <c r="N68" s="22">
        <v>0</v>
      </c>
    </row>
    <row r="69" spans="1:14" ht="30" customHeight="1" x14ac:dyDescent="0.25">
      <c r="A69" s="21" t="s">
        <v>33</v>
      </c>
      <c r="B69" s="17" t="s">
        <v>34</v>
      </c>
      <c r="C69" s="22">
        <f>SUM(C70,C83:C84)</f>
        <v>1567.73</v>
      </c>
      <c r="D69" s="22">
        <f>SUM(D70,D83:D84)</f>
        <v>3193</v>
      </c>
      <c r="E69" s="35">
        <f>E70+E83+E84</f>
        <v>0</v>
      </c>
      <c r="F69" s="22">
        <f>F70+F83+F84</f>
        <v>3193</v>
      </c>
      <c r="G69" s="15">
        <f>SUM(G70,G83:G84)</f>
        <v>2320.7345000000005</v>
      </c>
      <c r="H69" s="3">
        <f>SUM(H70,H83:H84)</f>
        <v>1868.1999999999998</v>
      </c>
      <c r="L69" s="22">
        <f>M69+N69</f>
        <v>667.5</v>
      </c>
      <c r="M69" s="35">
        <f>M70+M83+M84</f>
        <v>0</v>
      </c>
      <c r="N69" s="22">
        <f>N70+N83+N84</f>
        <v>667.5</v>
      </c>
    </row>
    <row r="70" spans="1:14" x14ac:dyDescent="0.25">
      <c r="A70" s="21" t="s">
        <v>1</v>
      </c>
      <c r="B70" s="23" t="s">
        <v>6</v>
      </c>
      <c r="C70" s="24">
        <f>SUM(C71:C74,C76,C81)</f>
        <v>1414.13</v>
      </c>
      <c r="D70" s="25">
        <f t="shared" ref="D70:D75" si="43">E70+F70</f>
        <v>3020.5</v>
      </c>
      <c r="E70" s="36">
        <f>E71+E72+E73+E74+E78+E81</f>
        <v>0</v>
      </c>
      <c r="F70" s="22">
        <f>F71+F72+F73+F74+F78+F81</f>
        <v>3020.5</v>
      </c>
      <c r="G70" s="16">
        <f>SUM(G71:G74,G76,G81)</f>
        <v>2049.2995000000001</v>
      </c>
      <c r="H70" s="4">
        <f>SUM(H71:H74,H76,H81)</f>
        <v>1705.1999999999998</v>
      </c>
      <c r="L70" s="25">
        <f t="shared" ref="L70:L75" si="44">M70+N70</f>
        <v>570.79999999999995</v>
      </c>
      <c r="M70" s="36">
        <f>M71+M72+M73+M74+M78+M81</f>
        <v>0</v>
      </c>
      <c r="N70" s="22">
        <f>N71+N72+N73+N74+N76+N81</f>
        <v>570.79999999999995</v>
      </c>
    </row>
    <row r="71" spans="1:14" x14ac:dyDescent="0.25">
      <c r="A71" s="21" t="s">
        <v>1</v>
      </c>
      <c r="B71" s="23" t="s">
        <v>7</v>
      </c>
      <c r="C71" s="24">
        <v>940</v>
      </c>
      <c r="D71" s="25">
        <f t="shared" si="43"/>
        <v>2000</v>
      </c>
      <c r="E71" s="36">
        <v>0</v>
      </c>
      <c r="F71" s="22">
        <v>2000</v>
      </c>
      <c r="G71" s="16">
        <v>983</v>
      </c>
      <c r="H71" s="4">
        <v>1084.5999999999999</v>
      </c>
      <c r="L71" s="25">
        <f t="shared" si="44"/>
        <v>418</v>
      </c>
      <c r="M71" s="36">
        <v>0</v>
      </c>
      <c r="N71" s="22">
        <v>418</v>
      </c>
    </row>
    <row r="72" spans="1:14" x14ac:dyDescent="0.25">
      <c r="A72" s="21" t="s">
        <v>1</v>
      </c>
      <c r="B72" s="23" t="s">
        <v>8</v>
      </c>
      <c r="C72" s="24">
        <v>388.2</v>
      </c>
      <c r="D72" s="25">
        <f t="shared" si="43"/>
        <v>700</v>
      </c>
      <c r="E72" s="36">
        <v>0</v>
      </c>
      <c r="F72" s="22">
        <v>700</v>
      </c>
      <c r="G72" s="16">
        <v>958.79949999999997</v>
      </c>
      <c r="H72" s="4">
        <v>532.6</v>
      </c>
      <c r="L72" s="25">
        <f t="shared" si="44"/>
        <v>137.4</v>
      </c>
      <c r="M72" s="36">
        <v>0</v>
      </c>
      <c r="N72" s="22">
        <v>137.4</v>
      </c>
    </row>
    <row r="73" spans="1:14" x14ac:dyDescent="0.25">
      <c r="A73" s="21" t="s">
        <v>1</v>
      </c>
      <c r="B73" s="23" t="s">
        <v>9</v>
      </c>
      <c r="C73" s="24">
        <v>49.13</v>
      </c>
      <c r="D73" s="25">
        <f t="shared" si="43"/>
        <v>30.5</v>
      </c>
      <c r="E73" s="36">
        <v>0</v>
      </c>
      <c r="F73" s="22">
        <v>30.5</v>
      </c>
      <c r="G73" s="16">
        <v>50</v>
      </c>
      <c r="H73" s="4">
        <v>30.5</v>
      </c>
      <c r="L73" s="25">
        <f t="shared" si="44"/>
        <v>0</v>
      </c>
      <c r="M73" s="36">
        <v>0</v>
      </c>
      <c r="N73" s="22">
        <v>0</v>
      </c>
    </row>
    <row r="74" spans="1:14" x14ac:dyDescent="0.25">
      <c r="A74" s="21" t="s">
        <v>1</v>
      </c>
      <c r="B74" s="23" t="s">
        <v>10</v>
      </c>
      <c r="C74" s="24">
        <f t="shared" ref="C74:H74" si="45">SUM(C75)</f>
        <v>20</v>
      </c>
      <c r="D74" s="25">
        <f t="shared" si="43"/>
        <v>20</v>
      </c>
      <c r="E74" s="36">
        <f>E75</f>
        <v>0</v>
      </c>
      <c r="F74" s="22">
        <f>F75</f>
        <v>20</v>
      </c>
      <c r="G74" s="16">
        <f t="shared" si="45"/>
        <v>20</v>
      </c>
      <c r="H74" s="4">
        <f t="shared" si="45"/>
        <v>20</v>
      </c>
      <c r="L74" s="25">
        <f t="shared" si="44"/>
        <v>0</v>
      </c>
      <c r="M74" s="36">
        <f>M75</f>
        <v>0</v>
      </c>
      <c r="N74" s="22">
        <f>N75</f>
        <v>0</v>
      </c>
    </row>
    <row r="75" spans="1:14" x14ac:dyDescent="0.25">
      <c r="A75" s="21" t="s">
        <v>1</v>
      </c>
      <c r="B75" s="23" t="s">
        <v>15</v>
      </c>
      <c r="C75" s="24">
        <v>20</v>
      </c>
      <c r="D75" s="31">
        <f t="shared" si="43"/>
        <v>20</v>
      </c>
      <c r="E75" s="36">
        <v>0</v>
      </c>
      <c r="F75" s="33">
        <v>20</v>
      </c>
      <c r="G75" s="16">
        <v>20</v>
      </c>
      <c r="H75" s="4">
        <v>20</v>
      </c>
      <c r="L75" s="31">
        <f t="shared" si="44"/>
        <v>0</v>
      </c>
      <c r="M75" s="36">
        <v>0</v>
      </c>
      <c r="N75" s="33">
        <v>0</v>
      </c>
    </row>
    <row r="76" spans="1:14" x14ac:dyDescent="0.25">
      <c r="A76" s="21" t="s">
        <v>1</v>
      </c>
      <c r="B76" s="23" t="s">
        <v>16</v>
      </c>
      <c r="C76" s="24">
        <f t="shared" ref="C76:H79" si="46">SUM(C77)</f>
        <v>12.5</v>
      </c>
      <c r="D76" s="25">
        <f>E78+F76</f>
        <v>70</v>
      </c>
      <c r="E76" s="49">
        <f>E77</f>
        <v>0</v>
      </c>
      <c r="F76" s="22">
        <f>F78</f>
        <v>70</v>
      </c>
      <c r="G76" s="16">
        <f t="shared" si="46"/>
        <v>35</v>
      </c>
      <c r="H76" s="4">
        <f t="shared" si="46"/>
        <v>35</v>
      </c>
      <c r="L76" s="25">
        <f>M78+N76</f>
        <v>0</v>
      </c>
      <c r="M76" s="49">
        <f>M77</f>
        <v>0</v>
      </c>
      <c r="N76" s="22">
        <f>N78</f>
        <v>0</v>
      </c>
    </row>
    <row r="77" spans="1:14" x14ac:dyDescent="0.25">
      <c r="A77" s="21" t="s">
        <v>1</v>
      </c>
      <c r="B77" s="23" t="s">
        <v>17</v>
      </c>
      <c r="C77" s="24">
        <f t="shared" si="46"/>
        <v>12.5</v>
      </c>
      <c r="D77" s="24">
        <f>E77+F77</f>
        <v>0</v>
      </c>
      <c r="E77" s="36">
        <f>E78</f>
        <v>0</v>
      </c>
      <c r="F77" s="33">
        <v>0</v>
      </c>
      <c r="G77" s="16">
        <f t="shared" si="46"/>
        <v>35</v>
      </c>
      <c r="H77" s="4">
        <f t="shared" si="46"/>
        <v>35</v>
      </c>
      <c r="L77" s="24">
        <f>M77+N77</f>
        <v>0</v>
      </c>
      <c r="M77" s="36">
        <f>M78</f>
        <v>0</v>
      </c>
      <c r="N77" s="33">
        <v>0</v>
      </c>
    </row>
    <row r="78" spans="1:14" x14ac:dyDescent="0.25">
      <c r="A78" s="21" t="s">
        <v>1</v>
      </c>
      <c r="B78" s="23" t="s">
        <v>18</v>
      </c>
      <c r="C78" s="24">
        <f t="shared" si="46"/>
        <v>12.5</v>
      </c>
      <c r="D78" s="31">
        <f>E78+F78</f>
        <v>70</v>
      </c>
      <c r="E78" s="32">
        <f>E79</f>
        <v>0</v>
      </c>
      <c r="F78" s="33">
        <f>F79</f>
        <v>70</v>
      </c>
      <c r="G78" s="16">
        <f t="shared" si="46"/>
        <v>35</v>
      </c>
      <c r="H78" s="4">
        <f t="shared" si="46"/>
        <v>35</v>
      </c>
      <c r="I78" s="56"/>
      <c r="J78" s="56"/>
      <c r="K78" s="56"/>
      <c r="L78" s="31">
        <f>M78+N78</f>
        <v>0</v>
      </c>
      <c r="M78" s="32">
        <f>M79</f>
        <v>0</v>
      </c>
      <c r="N78" s="33">
        <f>N79</f>
        <v>0</v>
      </c>
    </row>
    <row r="79" spans="1:14" x14ac:dyDescent="0.25">
      <c r="A79" s="21" t="s">
        <v>1</v>
      </c>
      <c r="B79" s="23" t="s">
        <v>19</v>
      </c>
      <c r="C79" s="24">
        <f t="shared" si="46"/>
        <v>12.5</v>
      </c>
      <c r="D79" s="24">
        <f t="shared" ref="D79:D85" si="47">E79+F79</f>
        <v>70</v>
      </c>
      <c r="E79" s="36">
        <f>E80</f>
        <v>0</v>
      </c>
      <c r="F79" s="33">
        <f>F80</f>
        <v>70</v>
      </c>
      <c r="G79" s="16">
        <f t="shared" si="46"/>
        <v>35</v>
      </c>
      <c r="H79" s="4">
        <f t="shared" si="46"/>
        <v>35</v>
      </c>
      <c r="L79" s="24">
        <f t="shared" ref="L79:L85" si="48">M79+N79</f>
        <v>0</v>
      </c>
      <c r="M79" s="36">
        <f>M80</f>
        <v>0</v>
      </c>
      <c r="N79" s="33">
        <f>N80</f>
        <v>0</v>
      </c>
    </row>
    <row r="80" spans="1:14" ht="30" x14ac:dyDescent="0.25">
      <c r="A80" s="21" t="s">
        <v>1</v>
      </c>
      <c r="B80" s="23" t="s">
        <v>20</v>
      </c>
      <c r="C80" s="24">
        <v>12.5</v>
      </c>
      <c r="D80" s="31">
        <f t="shared" si="47"/>
        <v>70</v>
      </c>
      <c r="E80" s="36">
        <v>0</v>
      </c>
      <c r="F80" s="33">
        <v>70</v>
      </c>
      <c r="G80" s="16">
        <v>35</v>
      </c>
      <c r="H80" s="4">
        <v>35</v>
      </c>
      <c r="L80" s="31">
        <f t="shared" si="48"/>
        <v>0</v>
      </c>
      <c r="M80" s="36">
        <v>0</v>
      </c>
      <c r="N80" s="33">
        <v>0</v>
      </c>
    </row>
    <row r="81" spans="1:14" x14ac:dyDescent="0.25">
      <c r="A81" s="21" t="s">
        <v>1</v>
      </c>
      <c r="B81" s="23" t="s">
        <v>22</v>
      </c>
      <c r="C81" s="24">
        <f t="shared" ref="C81:H81" si="49">SUM(C82)</f>
        <v>4.3</v>
      </c>
      <c r="D81" s="25">
        <f t="shared" si="47"/>
        <v>200</v>
      </c>
      <c r="E81" s="36">
        <f>E82</f>
        <v>0</v>
      </c>
      <c r="F81" s="22">
        <f>F82</f>
        <v>200</v>
      </c>
      <c r="G81" s="16">
        <f t="shared" si="49"/>
        <v>2.5</v>
      </c>
      <c r="H81" s="4">
        <f t="shared" si="49"/>
        <v>2.5</v>
      </c>
      <c r="L81" s="25">
        <f t="shared" si="48"/>
        <v>15.4</v>
      </c>
      <c r="M81" s="36">
        <f>M82</f>
        <v>0</v>
      </c>
      <c r="N81" s="22">
        <f>N82</f>
        <v>15.4</v>
      </c>
    </row>
    <row r="82" spans="1:14" ht="30" x14ac:dyDescent="0.25">
      <c r="A82" s="21" t="s">
        <v>1</v>
      </c>
      <c r="B82" s="23" t="s">
        <v>23</v>
      </c>
      <c r="C82" s="24">
        <v>4.3</v>
      </c>
      <c r="D82" s="24">
        <f t="shared" si="47"/>
        <v>200</v>
      </c>
      <c r="E82" s="36">
        <v>0</v>
      </c>
      <c r="F82" s="33">
        <v>200</v>
      </c>
      <c r="G82" s="16">
        <v>2.5</v>
      </c>
      <c r="H82" s="4">
        <v>2.5</v>
      </c>
      <c r="L82" s="24">
        <f t="shared" si="48"/>
        <v>15.4</v>
      </c>
      <c r="M82" s="36">
        <v>0</v>
      </c>
      <c r="N82" s="33">
        <v>15.4</v>
      </c>
    </row>
    <row r="83" spans="1:14" x14ac:dyDescent="0.25">
      <c r="A83" s="21" t="s">
        <v>1</v>
      </c>
      <c r="B83" s="23" t="s">
        <v>25</v>
      </c>
      <c r="C83" s="24">
        <v>153.6</v>
      </c>
      <c r="D83" s="25">
        <f t="shared" si="47"/>
        <v>119</v>
      </c>
      <c r="E83" s="36">
        <v>0</v>
      </c>
      <c r="F83" s="22">
        <v>119</v>
      </c>
      <c r="G83" s="16">
        <v>244.8</v>
      </c>
      <c r="H83" s="4">
        <v>110</v>
      </c>
      <c r="L83" s="25">
        <f t="shared" si="48"/>
        <v>96.7</v>
      </c>
      <c r="M83" s="36">
        <v>0</v>
      </c>
      <c r="N83" s="22">
        <v>96.7</v>
      </c>
    </row>
    <row r="84" spans="1:14" x14ac:dyDescent="0.25">
      <c r="A84" s="21" t="s">
        <v>1</v>
      </c>
      <c r="B84" s="23" t="s">
        <v>26</v>
      </c>
      <c r="C84" s="24">
        <v>0</v>
      </c>
      <c r="D84" s="25">
        <f t="shared" si="47"/>
        <v>53.5</v>
      </c>
      <c r="E84" s="36">
        <v>0</v>
      </c>
      <c r="F84" s="22">
        <v>53.5</v>
      </c>
      <c r="G84" s="16">
        <v>26.635000000000002</v>
      </c>
      <c r="H84" s="4">
        <v>53</v>
      </c>
      <c r="L84" s="25">
        <f t="shared" si="48"/>
        <v>0</v>
      </c>
      <c r="M84" s="36">
        <v>0</v>
      </c>
      <c r="N84" s="22">
        <v>0</v>
      </c>
    </row>
    <row r="85" spans="1:14" ht="32.25" customHeight="1" x14ac:dyDescent="0.25">
      <c r="A85" s="21" t="s">
        <v>35</v>
      </c>
      <c r="B85" s="17" t="s">
        <v>36</v>
      </c>
      <c r="C85" s="22">
        <f t="shared" ref="C85:H85" si="50">SUM(C86)</f>
        <v>103</v>
      </c>
      <c r="D85" s="22">
        <f t="shared" si="47"/>
        <v>160</v>
      </c>
      <c r="E85" s="35">
        <f>E86</f>
        <v>0</v>
      </c>
      <c r="F85" s="22">
        <f>F86</f>
        <v>160</v>
      </c>
      <c r="G85" s="15">
        <f t="shared" si="50"/>
        <v>103</v>
      </c>
      <c r="H85" s="3">
        <f t="shared" si="50"/>
        <v>111.2</v>
      </c>
      <c r="L85" s="22">
        <f t="shared" si="48"/>
        <v>38.800000000000004</v>
      </c>
      <c r="M85" s="35">
        <f>M86</f>
        <v>0</v>
      </c>
      <c r="N85" s="22">
        <f>N86</f>
        <v>38.800000000000004</v>
      </c>
    </row>
    <row r="86" spans="1:14" x14ac:dyDescent="0.25">
      <c r="A86" s="21" t="s">
        <v>1</v>
      </c>
      <c r="B86" s="23" t="s">
        <v>6</v>
      </c>
      <c r="C86" s="24">
        <f t="shared" ref="C86:H86" si="51">SUM(C87:C88)</f>
        <v>103</v>
      </c>
      <c r="D86" s="24">
        <f>D87+D88</f>
        <v>160</v>
      </c>
      <c r="E86" s="36">
        <f>E87+E88</f>
        <v>0</v>
      </c>
      <c r="F86" s="59">
        <f>F87+F88</f>
        <v>160</v>
      </c>
      <c r="G86" s="16">
        <f t="shared" si="51"/>
        <v>103</v>
      </c>
      <c r="H86" s="4">
        <f t="shared" si="51"/>
        <v>111.2</v>
      </c>
      <c r="I86" s="58"/>
      <c r="J86" s="58"/>
      <c r="K86" s="58"/>
      <c r="L86" s="24">
        <f t="shared" ref="L86:L93" si="52">M86+N86</f>
        <v>38.800000000000004</v>
      </c>
      <c r="M86" s="36">
        <f>M87+M88</f>
        <v>0</v>
      </c>
      <c r="N86" s="59">
        <f>N87+N88</f>
        <v>38.800000000000004</v>
      </c>
    </row>
    <row r="87" spans="1:14" x14ac:dyDescent="0.25">
      <c r="A87" s="21" t="s">
        <v>1</v>
      </c>
      <c r="B87" s="23" t="s">
        <v>7</v>
      </c>
      <c r="C87" s="24">
        <v>83</v>
      </c>
      <c r="D87" s="24">
        <f t="shared" ref="D87:D93" si="53">E87+F87</f>
        <v>140</v>
      </c>
      <c r="E87" s="36">
        <v>0</v>
      </c>
      <c r="F87" s="33">
        <v>140</v>
      </c>
      <c r="G87" s="16">
        <v>83</v>
      </c>
      <c r="H87" s="4">
        <v>91.2</v>
      </c>
      <c r="L87" s="24">
        <f t="shared" si="52"/>
        <v>34.6</v>
      </c>
      <c r="M87" s="36">
        <v>0</v>
      </c>
      <c r="N87" s="33">
        <v>34.6</v>
      </c>
    </row>
    <row r="88" spans="1:14" x14ac:dyDescent="0.25">
      <c r="A88" s="21" t="s">
        <v>1</v>
      </c>
      <c r="B88" s="23" t="s">
        <v>8</v>
      </c>
      <c r="C88" s="24">
        <v>20</v>
      </c>
      <c r="D88" s="24">
        <f t="shared" si="53"/>
        <v>20</v>
      </c>
      <c r="E88" s="36">
        <v>0</v>
      </c>
      <c r="F88" s="33">
        <v>20</v>
      </c>
      <c r="G88" s="16">
        <v>20</v>
      </c>
      <c r="H88" s="4">
        <v>20</v>
      </c>
      <c r="L88" s="24">
        <f t="shared" si="52"/>
        <v>4.2</v>
      </c>
      <c r="M88" s="36">
        <v>0</v>
      </c>
      <c r="N88" s="33">
        <v>4.2</v>
      </c>
    </row>
    <row r="89" spans="1:14" x14ac:dyDescent="0.25">
      <c r="A89" s="21" t="s">
        <v>37</v>
      </c>
      <c r="B89" s="17" t="s">
        <v>38</v>
      </c>
      <c r="C89" s="22">
        <f t="shared" ref="C89:H90" si="54">SUM(C94,C98)</f>
        <v>34</v>
      </c>
      <c r="D89" s="22">
        <f t="shared" si="53"/>
        <v>55</v>
      </c>
      <c r="E89" s="35">
        <v>0</v>
      </c>
      <c r="F89" s="22">
        <f>F90</f>
        <v>55</v>
      </c>
      <c r="G89" s="15">
        <f t="shared" si="54"/>
        <v>30.83</v>
      </c>
      <c r="H89" s="3">
        <f t="shared" si="54"/>
        <v>55</v>
      </c>
      <c r="L89" s="22">
        <f t="shared" si="52"/>
        <v>2</v>
      </c>
      <c r="M89" s="35">
        <v>0</v>
      </c>
      <c r="N89" s="22">
        <f>N90</f>
        <v>2</v>
      </c>
    </row>
    <row r="90" spans="1:14" x14ac:dyDescent="0.25">
      <c r="A90" s="21" t="s">
        <v>1</v>
      </c>
      <c r="B90" s="23" t="s">
        <v>6</v>
      </c>
      <c r="C90" s="24">
        <f t="shared" si="54"/>
        <v>34</v>
      </c>
      <c r="D90" s="24">
        <f t="shared" si="53"/>
        <v>55</v>
      </c>
      <c r="E90" s="36">
        <v>0</v>
      </c>
      <c r="F90" s="33">
        <f>F91+F93</f>
        <v>55</v>
      </c>
      <c r="G90" s="16">
        <f t="shared" si="54"/>
        <v>30.83</v>
      </c>
      <c r="H90" s="4">
        <f t="shared" si="54"/>
        <v>55</v>
      </c>
      <c r="L90" s="24">
        <f t="shared" si="52"/>
        <v>2</v>
      </c>
      <c r="M90" s="36">
        <v>0</v>
      </c>
      <c r="N90" s="33">
        <f>N91+N93</f>
        <v>2</v>
      </c>
    </row>
    <row r="91" spans="1:14" x14ac:dyDescent="0.25">
      <c r="A91" s="21" t="s">
        <v>1</v>
      </c>
      <c r="B91" s="23" t="s">
        <v>8</v>
      </c>
      <c r="C91" s="24">
        <f t="shared" ref="C91:H91" si="55">SUM(C100)</f>
        <v>5</v>
      </c>
      <c r="D91" s="24">
        <f t="shared" si="53"/>
        <v>5</v>
      </c>
      <c r="E91" s="36">
        <v>0</v>
      </c>
      <c r="F91" s="33">
        <f>F100</f>
        <v>5</v>
      </c>
      <c r="G91" s="16">
        <f t="shared" si="55"/>
        <v>5</v>
      </c>
      <c r="H91" s="4">
        <f t="shared" si="55"/>
        <v>5</v>
      </c>
      <c r="L91" s="24">
        <f t="shared" si="52"/>
        <v>2</v>
      </c>
      <c r="M91" s="36">
        <v>0</v>
      </c>
      <c r="N91" s="33">
        <f>N100</f>
        <v>2</v>
      </c>
    </row>
    <row r="92" spans="1:14" x14ac:dyDescent="0.25">
      <c r="A92" s="21" t="s">
        <v>1</v>
      </c>
      <c r="B92" s="23" t="s">
        <v>22</v>
      </c>
      <c r="C92" s="24">
        <f t="shared" ref="C92:H93" si="56">SUM(C96)</f>
        <v>29</v>
      </c>
      <c r="D92" s="24">
        <f t="shared" si="53"/>
        <v>50</v>
      </c>
      <c r="E92" s="36">
        <v>0</v>
      </c>
      <c r="F92" s="33">
        <f>F96</f>
        <v>50</v>
      </c>
      <c r="G92" s="16">
        <f t="shared" si="56"/>
        <v>25.83</v>
      </c>
      <c r="H92" s="4">
        <f t="shared" si="56"/>
        <v>50</v>
      </c>
      <c r="L92" s="24">
        <f t="shared" si="52"/>
        <v>0</v>
      </c>
      <c r="M92" s="36">
        <v>0</v>
      </c>
      <c r="N92" s="33">
        <f>N96</f>
        <v>0</v>
      </c>
    </row>
    <row r="93" spans="1:14" ht="30" x14ac:dyDescent="0.25">
      <c r="A93" s="21" t="s">
        <v>1</v>
      </c>
      <c r="B93" s="23" t="s">
        <v>24</v>
      </c>
      <c r="C93" s="24">
        <f t="shared" si="56"/>
        <v>29</v>
      </c>
      <c r="D93" s="24">
        <f t="shared" si="53"/>
        <v>50</v>
      </c>
      <c r="E93" s="36">
        <v>0</v>
      </c>
      <c r="F93" s="33">
        <f>F97</f>
        <v>50</v>
      </c>
      <c r="G93" s="16">
        <f t="shared" si="56"/>
        <v>25.83</v>
      </c>
      <c r="H93" s="4">
        <f t="shared" si="56"/>
        <v>50</v>
      </c>
      <c r="L93" s="24">
        <f t="shared" si="52"/>
        <v>0</v>
      </c>
      <c r="M93" s="36">
        <v>0</v>
      </c>
      <c r="N93" s="33">
        <f>N97</f>
        <v>0</v>
      </c>
    </row>
    <row r="94" spans="1:14" x14ac:dyDescent="0.25">
      <c r="A94" s="21" t="s">
        <v>39</v>
      </c>
      <c r="B94" s="17" t="s">
        <v>40</v>
      </c>
      <c r="C94" s="22">
        <f t="shared" ref="C94:H96" si="57">SUM(C95)</f>
        <v>29</v>
      </c>
      <c r="D94" s="22">
        <f t="shared" si="57"/>
        <v>50</v>
      </c>
      <c r="E94" s="35">
        <f t="shared" ref="E94:F96" si="58">E95</f>
        <v>0</v>
      </c>
      <c r="F94" s="22">
        <f t="shared" si="58"/>
        <v>50</v>
      </c>
      <c r="G94" s="15">
        <f t="shared" si="57"/>
        <v>25.83</v>
      </c>
      <c r="H94" s="3">
        <f t="shared" si="57"/>
        <v>50</v>
      </c>
      <c r="L94" s="22">
        <f t="shared" ref="L94:L96" si="59">SUM(L95)</f>
        <v>0</v>
      </c>
      <c r="M94" s="35">
        <f t="shared" ref="M94:N96" si="60">M95</f>
        <v>0</v>
      </c>
      <c r="N94" s="22">
        <f t="shared" si="60"/>
        <v>0</v>
      </c>
    </row>
    <row r="95" spans="1:14" x14ac:dyDescent="0.25">
      <c r="A95" s="21" t="s">
        <v>1</v>
      </c>
      <c r="B95" s="23" t="s">
        <v>6</v>
      </c>
      <c r="C95" s="24">
        <f t="shared" si="57"/>
        <v>29</v>
      </c>
      <c r="D95" s="24">
        <f t="shared" si="57"/>
        <v>50</v>
      </c>
      <c r="E95" s="36">
        <f t="shared" si="58"/>
        <v>0</v>
      </c>
      <c r="F95" s="33">
        <f t="shared" si="58"/>
        <v>50</v>
      </c>
      <c r="G95" s="16">
        <f t="shared" si="57"/>
        <v>25.83</v>
      </c>
      <c r="H95" s="4">
        <f t="shared" si="57"/>
        <v>50</v>
      </c>
      <c r="L95" s="24">
        <f t="shared" si="59"/>
        <v>0</v>
      </c>
      <c r="M95" s="36">
        <f t="shared" si="60"/>
        <v>0</v>
      </c>
      <c r="N95" s="33">
        <f t="shared" si="60"/>
        <v>0</v>
      </c>
    </row>
    <row r="96" spans="1:14" x14ac:dyDescent="0.25">
      <c r="A96" s="21" t="s">
        <v>1</v>
      </c>
      <c r="B96" s="23" t="s">
        <v>22</v>
      </c>
      <c r="C96" s="24">
        <f t="shared" si="57"/>
        <v>29</v>
      </c>
      <c r="D96" s="24">
        <f t="shared" si="57"/>
        <v>50</v>
      </c>
      <c r="E96" s="36">
        <f t="shared" si="58"/>
        <v>0</v>
      </c>
      <c r="F96" s="33">
        <f t="shared" si="58"/>
        <v>50</v>
      </c>
      <c r="G96" s="16">
        <f t="shared" si="57"/>
        <v>25.83</v>
      </c>
      <c r="H96" s="4">
        <f t="shared" si="57"/>
        <v>50</v>
      </c>
      <c r="L96" s="24">
        <f t="shared" si="59"/>
        <v>0</v>
      </c>
      <c r="M96" s="36">
        <f t="shared" si="60"/>
        <v>0</v>
      </c>
      <c r="N96" s="33">
        <f t="shared" si="60"/>
        <v>0</v>
      </c>
    </row>
    <row r="97" spans="1:14" ht="30" x14ac:dyDescent="0.25">
      <c r="A97" s="21" t="s">
        <v>1</v>
      </c>
      <c r="B97" s="23" t="s">
        <v>24</v>
      </c>
      <c r="C97" s="24">
        <v>29</v>
      </c>
      <c r="D97" s="24">
        <f>E97+F97</f>
        <v>50</v>
      </c>
      <c r="E97" s="36">
        <v>0</v>
      </c>
      <c r="F97" s="33">
        <v>50</v>
      </c>
      <c r="G97" s="16">
        <v>25.83</v>
      </c>
      <c r="H97" s="4">
        <v>50</v>
      </c>
      <c r="L97" s="24">
        <f>M97+N97</f>
        <v>0</v>
      </c>
      <c r="M97" s="36">
        <v>0</v>
      </c>
      <c r="N97" s="33">
        <v>0</v>
      </c>
    </row>
    <row r="98" spans="1:14" ht="30" x14ac:dyDescent="0.25">
      <c r="A98" s="21" t="s">
        <v>41</v>
      </c>
      <c r="B98" s="17" t="s">
        <v>42</v>
      </c>
      <c r="C98" s="22">
        <f t="shared" ref="C98:H98" si="61">SUM(C99)</f>
        <v>5</v>
      </c>
      <c r="D98" s="22">
        <f>E98+F98</f>
        <v>5</v>
      </c>
      <c r="E98" s="35">
        <v>0</v>
      </c>
      <c r="F98" s="22">
        <f>F99</f>
        <v>5</v>
      </c>
      <c r="G98" s="15">
        <f t="shared" si="61"/>
        <v>5</v>
      </c>
      <c r="H98" s="3">
        <f t="shared" si="61"/>
        <v>5</v>
      </c>
      <c r="L98" s="22">
        <f>M98+N98</f>
        <v>2</v>
      </c>
      <c r="M98" s="35">
        <v>0</v>
      </c>
      <c r="N98" s="22">
        <f>N99</f>
        <v>2</v>
      </c>
    </row>
    <row r="99" spans="1:14" x14ac:dyDescent="0.25">
      <c r="A99" s="21" t="s">
        <v>1</v>
      </c>
      <c r="B99" s="23" t="s">
        <v>6</v>
      </c>
      <c r="C99" s="24">
        <f>SUM(C100)</f>
        <v>5</v>
      </c>
      <c r="D99" s="24">
        <f>E99+F99</f>
        <v>5</v>
      </c>
      <c r="E99" s="36">
        <v>0</v>
      </c>
      <c r="F99" s="33">
        <f>F100</f>
        <v>5</v>
      </c>
      <c r="G99" s="16">
        <f>SUM(G100)</f>
        <v>5</v>
      </c>
      <c r="H99" s="4">
        <f>SUM(H100)</f>
        <v>5</v>
      </c>
      <c r="L99" s="24">
        <f>M99+N99</f>
        <v>2</v>
      </c>
      <c r="M99" s="36">
        <v>0</v>
      </c>
      <c r="N99" s="33">
        <f>N100</f>
        <v>2</v>
      </c>
    </row>
    <row r="100" spans="1:14" x14ac:dyDescent="0.25">
      <c r="A100" s="21" t="s">
        <v>1</v>
      </c>
      <c r="B100" s="23" t="s">
        <v>8</v>
      </c>
      <c r="C100" s="24">
        <v>5</v>
      </c>
      <c r="D100" s="24">
        <f>E100+F100</f>
        <v>5</v>
      </c>
      <c r="E100" s="36">
        <v>0</v>
      </c>
      <c r="F100" s="33">
        <v>5</v>
      </c>
      <c r="G100" s="16">
        <v>5</v>
      </c>
      <c r="H100" s="4">
        <v>5</v>
      </c>
      <c r="L100" s="24">
        <f>M100+N100</f>
        <v>2</v>
      </c>
      <c r="M100" s="36">
        <v>0</v>
      </c>
      <c r="N100" s="33">
        <v>2</v>
      </c>
    </row>
    <row r="101" spans="1:14" x14ac:dyDescent="0.25">
      <c r="A101" s="21" t="s">
        <v>43</v>
      </c>
      <c r="B101" s="17" t="s">
        <v>44</v>
      </c>
      <c r="C101" s="22">
        <f>SUM(C109,C117,C131,C145,C155)</f>
        <v>1427.9999999999998</v>
      </c>
      <c r="D101" s="22">
        <f>D102+D108</f>
        <v>8616.6</v>
      </c>
      <c r="E101" s="22">
        <f t="shared" ref="E101:N101" si="62">E102+E108</f>
        <v>7729.0999999999995</v>
      </c>
      <c r="F101" s="22">
        <f t="shared" si="62"/>
        <v>887.5</v>
      </c>
      <c r="G101" s="22">
        <f t="shared" si="62"/>
        <v>799.47</v>
      </c>
      <c r="H101" s="22">
        <f t="shared" si="62"/>
        <v>865</v>
      </c>
      <c r="I101" s="22">
        <f t="shared" si="62"/>
        <v>0</v>
      </c>
      <c r="J101" s="22">
        <f t="shared" si="62"/>
        <v>0</v>
      </c>
      <c r="K101" s="22">
        <f t="shared" si="62"/>
        <v>0</v>
      </c>
      <c r="L101" s="22">
        <f>L102+L107+L108</f>
        <v>871.39999999999986</v>
      </c>
      <c r="M101" s="22">
        <f>M102+M107+M108</f>
        <v>710.69999999999993</v>
      </c>
      <c r="N101" s="22">
        <f t="shared" si="62"/>
        <v>160.69999999999999</v>
      </c>
    </row>
    <row r="102" spans="1:14" x14ac:dyDescent="0.25">
      <c r="A102" s="21" t="s">
        <v>1</v>
      </c>
      <c r="B102" s="23" t="s">
        <v>6</v>
      </c>
      <c r="C102" s="24">
        <f>SUM(C110,C118,C132,C146,C156)</f>
        <v>229</v>
      </c>
      <c r="D102" s="24">
        <f>E102+F102</f>
        <v>695</v>
      </c>
      <c r="E102" s="24">
        <f>E107</f>
        <v>0</v>
      </c>
      <c r="F102" s="24">
        <f t="shared" ref="F102" si="63">F103+F104</f>
        <v>695</v>
      </c>
      <c r="G102" s="16">
        <f>SUM(G110,G118,G132,G146,G156)</f>
        <v>94.97</v>
      </c>
      <c r="H102" s="4">
        <f>SUM(H110,H118,H132,H146,H156)</f>
        <v>415</v>
      </c>
      <c r="L102" s="24">
        <f>L103+L104</f>
        <v>160.69999999999999</v>
      </c>
      <c r="M102" s="24">
        <f t="shared" ref="M102:N102" si="64">M103+M104</f>
        <v>0</v>
      </c>
      <c r="N102" s="24">
        <f t="shared" si="64"/>
        <v>160.69999999999999</v>
      </c>
    </row>
    <row r="103" spans="1:14" x14ac:dyDescent="0.25">
      <c r="A103" s="21" t="s">
        <v>1</v>
      </c>
      <c r="B103" s="23" t="s">
        <v>8</v>
      </c>
      <c r="C103" s="24">
        <f t="shared" ref="C103:H103" si="65">SUM(C111,C133)</f>
        <v>191.8</v>
      </c>
      <c r="D103" s="24">
        <f>D111+D133</f>
        <v>90</v>
      </c>
      <c r="E103" s="24">
        <f>E157</f>
        <v>0</v>
      </c>
      <c r="F103" s="24">
        <f t="shared" ref="F103" si="66">F111+F133</f>
        <v>90</v>
      </c>
      <c r="G103" s="16">
        <f t="shared" si="65"/>
        <v>80</v>
      </c>
      <c r="H103" s="4">
        <f t="shared" si="65"/>
        <v>80</v>
      </c>
      <c r="L103" s="24">
        <f>M103+N103</f>
        <v>2.6</v>
      </c>
      <c r="M103" s="24">
        <f>M157</f>
        <v>0</v>
      </c>
      <c r="N103" s="24">
        <f t="shared" ref="N103" si="67">N111+N133</f>
        <v>2.6</v>
      </c>
    </row>
    <row r="104" spans="1:14" x14ac:dyDescent="0.25">
      <c r="A104" s="21" t="s">
        <v>1</v>
      </c>
      <c r="B104" s="23" t="s">
        <v>10</v>
      </c>
      <c r="C104" s="24">
        <f>SUM(C119,C134)</f>
        <v>0</v>
      </c>
      <c r="D104" s="38">
        <f>D105</f>
        <v>605</v>
      </c>
      <c r="E104" s="38">
        <f t="shared" ref="E104:M104" si="68">E105</f>
        <v>0</v>
      </c>
      <c r="F104" s="38">
        <f t="shared" si="68"/>
        <v>605</v>
      </c>
      <c r="G104" s="38">
        <f t="shared" si="68"/>
        <v>0</v>
      </c>
      <c r="H104" s="38">
        <f t="shared" si="68"/>
        <v>335</v>
      </c>
      <c r="I104" s="38">
        <f t="shared" si="68"/>
        <v>0</v>
      </c>
      <c r="J104" s="38">
        <f t="shared" si="68"/>
        <v>0</v>
      </c>
      <c r="K104" s="38">
        <f t="shared" si="68"/>
        <v>0</v>
      </c>
      <c r="L104" s="38">
        <f>M104+N104</f>
        <v>158.1</v>
      </c>
      <c r="M104" s="38">
        <f t="shared" si="68"/>
        <v>0</v>
      </c>
      <c r="N104" s="38">
        <f>N119+N134</f>
        <v>158.1</v>
      </c>
    </row>
    <row r="105" spans="1:14" x14ac:dyDescent="0.25">
      <c r="A105" s="21" t="s">
        <v>1</v>
      </c>
      <c r="B105" s="23" t="s">
        <v>15</v>
      </c>
      <c r="C105" s="24">
        <f>SUM(C120,C135)</f>
        <v>0</v>
      </c>
      <c r="D105" s="38">
        <f>D120+D135</f>
        <v>605</v>
      </c>
      <c r="E105" s="38">
        <f t="shared" ref="E105:N105" si="69">E120+E135</f>
        <v>0</v>
      </c>
      <c r="F105" s="38">
        <f t="shared" si="69"/>
        <v>605</v>
      </c>
      <c r="G105" s="38">
        <f t="shared" si="69"/>
        <v>0</v>
      </c>
      <c r="H105" s="38">
        <f t="shared" si="69"/>
        <v>335</v>
      </c>
      <c r="I105" s="38">
        <f t="shared" si="69"/>
        <v>0</v>
      </c>
      <c r="J105" s="38">
        <f t="shared" si="69"/>
        <v>0</v>
      </c>
      <c r="K105" s="38">
        <f t="shared" si="69"/>
        <v>0</v>
      </c>
      <c r="L105" s="38">
        <f>M105+N105</f>
        <v>158.1</v>
      </c>
      <c r="M105" s="38">
        <f t="shared" si="69"/>
        <v>0</v>
      </c>
      <c r="N105" s="38">
        <f t="shared" si="69"/>
        <v>158.1</v>
      </c>
    </row>
    <row r="106" spans="1:14" x14ac:dyDescent="0.25">
      <c r="A106" s="21" t="s">
        <v>1</v>
      </c>
      <c r="B106" s="23" t="s">
        <v>22</v>
      </c>
      <c r="C106" s="24">
        <f>SUM(C147,C157)</f>
        <v>37.200000000000003</v>
      </c>
      <c r="D106" s="24">
        <f>E106+F106</f>
        <v>0</v>
      </c>
      <c r="E106" s="36">
        <v>0</v>
      </c>
      <c r="F106" s="33">
        <v>0</v>
      </c>
      <c r="G106" s="16">
        <f>SUM(G147,G157)</f>
        <v>14.97</v>
      </c>
      <c r="H106" s="4">
        <f>SUM(H147,H157)</f>
        <v>0</v>
      </c>
      <c r="L106" s="24">
        <f>L147+L157</f>
        <v>0</v>
      </c>
      <c r="M106" s="36">
        <f>M107</f>
        <v>0</v>
      </c>
      <c r="N106" s="33">
        <v>0</v>
      </c>
    </row>
    <row r="107" spans="1:14" ht="30" x14ac:dyDescent="0.25">
      <c r="A107" s="21" t="s">
        <v>1</v>
      </c>
      <c r="B107" s="23" t="s">
        <v>24</v>
      </c>
      <c r="C107" s="24">
        <f>SUM(C148,C158)</f>
        <v>37.200000000000003</v>
      </c>
      <c r="D107" s="24">
        <f>E107+F107</f>
        <v>0</v>
      </c>
      <c r="E107" s="36">
        <v>0</v>
      </c>
      <c r="F107" s="33">
        <v>0</v>
      </c>
      <c r="G107" s="16">
        <f>SUM(G148,G158)</f>
        <v>14.97</v>
      </c>
      <c r="H107" s="4">
        <f>SUM(H148,H158)</f>
        <v>0</v>
      </c>
      <c r="L107" s="24">
        <f>M107+N107</f>
        <v>0</v>
      </c>
      <c r="M107" s="36">
        <f>M148</f>
        <v>0</v>
      </c>
      <c r="N107" s="33">
        <v>0</v>
      </c>
    </row>
    <row r="108" spans="1:14" x14ac:dyDescent="0.25">
      <c r="A108" s="21" t="s">
        <v>1</v>
      </c>
      <c r="B108" s="23" t="s">
        <v>25</v>
      </c>
      <c r="C108" s="24">
        <f t="shared" ref="C108" si="70">SUM(C112,C121,C136,C159)</f>
        <v>1198.9999999999998</v>
      </c>
      <c r="D108" s="24">
        <f>D112+D121+D136+D159</f>
        <v>7921.6</v>
      </c>
      <c r="E108" s="24">
        <f t="shared" ref="E108:K108" si="71">E112+E121+E136+E159</f>
        <v>7729.0999999999995</v>
      </c>
      <c r="F108" s="24">
        <f t="shared" si="71"/>
        <v>192.5</v>
      </c>
      <c r="G108" s="24">
        <f t="shared" si="71"/>
        <v>704.5</v>
      </c>
      <c r="H108" s="24">
        <f t="shared" si="71"/>
        <v>450</v>
      </c>
      <c r="I108" s="24">
        <f t="shared" si="71"/>
        <v>0</v>
      </c>
      <c r="J108" s="24">
        <f t="shared" si="71"/>
        <v>0</v>
      </c>
      <c r="K108" s="24">
        <f t="shared" si="71"/>
        <v>0</v>
      </c>
      <c r="L108" s="24">
        <f>M108+N108</f>
        <v>710.69999999999993</v>
      </c>
      <c r="M108" s="24">
        <f>M112+M121+M136+M149+M159</f>
        <v>710.69999999999993</v>
      </c>
      <c r="N108" s="24">
        <f t="shared" ref="N108" si="72">N112+N121+N136+N159</f>
        <v>0</v>
      </c>
    </row>
    <row r="109" spans="1:14" ht="32.25" customHeight="1" x14ac:dyDescent="0.25">
      <c r="A109" s="21" t="s">
        <v>45</v>
      </c>
      <c r="B109" s="17" t="s">
        <v>46</v>
      </c>
      <c r="C109" s="22">
        <f t="shared" ref="C109:H112" si="73">SUM(C113)</f>
        <v>661.3</v>
      </c>
      <c r="D109" s="22">
        <f>D110+D112</f>
        <v>6931.7</v>
      </c>
      <c r="E109" s="22">
        <f t="shared" ref="E109:F109" si="74">E110+E112</f>
        <v>6716.7</v>
      </c>
      <c r="F109" s="22">
        <f t="shared" si="74"/>
        <v>215</v>
      </c>
      <c r="G109" s="15">
        <f t="shared" si="73"/>
        <v>564.79999999999995</v>
      </c>
      <c r="H109" s="3">
        <f t="shared" si="73"/>
        <v>280</v>
      </c>
      <c r="L109" s="22">
        <f>L110+L112</f>
        <v>653.4</v>
      </c>
      <c r="M109" s="22">
        <f t="shared" ref="M109:N109" si="75">M110+M112</f>
        <v>650.79999999999995</v>
      </c>
      <c r="N109" s="22">
        <f t="shared" si="75"/>
        <v>2.6</v>
      </c>
    </row>
    <row r="110" spans="1:14" x14ac:dyDescent="0.25">
      <c r="A110" s="21" t="s">
        <v>1</v>
      </c>
      <c r="B110" s="23" t="s">
        <v>6</v>
      </c>
      <c r="C110" s="24">
        <f t="shared" si="73"/>
        <v>80</v>
      </c>
      <c r="D110" s="24">
        <f t="shared" ref="D110:D115" si="76">E110+F110</f>
        <v>90</v>
      </c>
      <c r="E110" s="36">
        <f>E111</f>
        <v>0</v>
      </c>
      <c r="F110" s="33">
        <f>F114</f>
        <v>90</v>
      </c>
      <c r="G110" s="16">
        <f t="shared" si="73"/>
        <v>80</v>
      </c>
      <c r="H110" s="4">
        <f t="shared" si="73"/>
        <v>80</v>
      </c>
      <c r="L110" s="24">
        <f>M110+N110</f>
        <v>2.6</v>
      </c>
      <c r="M110" s="36">
        <f>M111</f>
        <v>0</v>
      </c>
      <c r="N110" s="33">
        <f>N111</f>
        <v>2.6</v>
      </c>
    </row>
    <row r="111" spans="1:14" x14ac:dyDescent="0.25">
      <c r="A111" s="21" t="s">
        <v>1</v>
      </c>
      <c r="B111" s="23" t="s">
        <v>8</v>
      </c>
      <c r="C111" s="24">
        <f t="shared" si="73"/>
        <v>80</v>
      </c>
      <c r="D111" s="24">
        <f>D115</f>
        <v>90</v>
      </c>
      <c r="E111" s="24">
        <f t="shared" ref="E111:F111" si="77">E115</f>
        <v>0</v>
      </c>
      <c r="F111" s="24">
        <f t="shared" si="77"/>
        <v>90</v>
      </c>
      <c r="G111" s="16">
        <f t="shared" si="73"/>
        <v>80</v>
      </c>
      <c r="H111" s="4">
        <f t="shared" si="73"/>
        <v>80</v>
      </c>
      <c r="L111" s="24">
        <f>M111+N111</f>
        <v>2.6</v>
      </c>
      <c r="M111" s="24">
        <f t="shared" ref="M111" si="78">M115</f>
        <v>0</v>
      </c>
      <c r="N111" s="24">
        <f>N115</f>
        <v>2.6</v>
      </c>
    </row>
    <row r="112" spans="1:14" x14ac:dyDescent="0.25">
      <c r="A112" s="21" t="s">
        <v>1</v>
      </c>
      <c r="B112" s="23" t="s">
        <v>25</v>
      </c>
      <c r="C112" s="24">
        <f t="shared" si="73"/>
        <v>581.29999999999995</v>
      </c>
      <c r="D112" s="24">
        <f>E112+F112</f>
        <v>6841.7</v>
      </c>
      <c r="E112" s="24">
        <f>E116</f>
        <v>6716.7</v>
      </c>
      <c r="F112" s="24">
        <f>F116</f>
        <v>125</v>
      </c>
      <c r="G112" s="16">
        <f t="shared" si="73"/>
        <v>484.8</v>
      </c>
      <c r="H112" s="4">
        <f t="shared" si="73"/>
        <v>200</v>
      </c>
      <c r="L112" s="24">
        <f>M112+N112</f>
        <v>650.79999999999995</v>
      </c>
      <c r="M112" s="24">
        <f>M116</f>
        <v>650.79999999999995</v>
      </c>
      <c r="N112" s="24">
        <f>N116</f>
        <v>0</v>
      </c>
    </row>
    <row r="113" spans="1:14" x14ac:dyDescent="0.25">
      <c r="A113" s="21" t="s">
        <v>47</v>
      </c>
      <c r="B113" s="17" t="s">
        <v>48</v>
      </c>
      <c r="C113" s="22">
        <f t="shared" ref="C113:H113" si="79">SUM(C114,C116)</f>
        <v>661.3</v>
      </c>
      <c r="D113" s="22">
        <f>D114+D116</f>
        <v>6931.7</v>
      </c>
      <c r="E113" s="22">
        <f t="shared" ref="E113:F113" si="80">E114+E116</f>
        <v>6716.7</v>
      </c>
      <c r="F113" s="22">
        <f t="shared" si="80"/>
        <v>215</v>
      </c>
      <c r="G113" s="15">
        <f t="shared" si="79"/>
        <v>564.79999999999995</v>
      </c>
      <c r="H113" s="3">
        <f t="shared" si="79"/>
        <v>280</v>
      </c>
      <c r="L113" s="22">
        <f>L114+L116</f>
        <v>653.4</v>
      </c>
      <c r="M113" s="22">
        <f t="shared" ref="M113:N113" si="81">M114+M116</f>
        <v>650.79999999999995</v>
      </c>
      <c r="N113" s="22">
        <f t="shared" si="81"/>
        <v>2.6</v>
      </c>
    </row>
    <row r="114" spans="1:14" x14ac:dyDescent="0.25">
      <c r="A114" s="21" t="s">
        <v>1</v>
      </c>
      <c r="B114" s="23" t="s">
        <v>6</v>
      </c>
      <c r="C114" s="24">
        <f t="shared" ref="C114:H114" si="82">SUM(C115)</f>
        <v>80</v>
      </c>
      <c r="D114" s="24">
        <f t="shared" si="76"/>
        <v>90</v>
      </c>
      <c r="E114" s="36">
        <f>E115</f>
        <v>0</v>
      </c>
      <c r="F114" s="33">
        <f>F115</f>
        <v>90</v>
      </c>
      <c r="G114" s="16">
        <f t="shared" si="82"/>
        <v>80</v>
      </c>
      <c r="H114" s="4">
        <f t="shared" si="82"/>
        <v>80</v>
      </c>
      <c r="L114" s="24">
        <f t="shared" ref="L114:L115" si="83">M114+N114</f>
        <v>2.6</v>
      </c>
      <c r="M114" s="36">
        <f>M115</f>
        <v>0</v>
      </c>
      <c r="N114" s="33">
        <f>N115</f>
        <v>2.6</v>
      </c>
    </row>
    <row r="115" spans="1:14" x14ac:dyDescent="0.25">
      <c r="A115" s="21" t="s">
        <v>1</v>
      </c>
      <c r="B115" s="23" t="s">
        <v>8</v>
      </c>
      <c r="C115" s="24">
        <v>80</v>
      </c>
      <c r="D115" s="24">
        <f t="shared" si="76"/>
        <v>90</v>
      </c>
      <c r="E115" s="36">
        <v>0</v>
      </c>
      <c r="F115" s="33">
        <v>90</v>
      </c>
      <c r="G115" s="16">
        <v>80</v>
      </c>
      <c r="H115" s="4">
        <v>80</v>
      </c>
      <c r="L115" s="24">
        <f t="shared" si="83"/>
        <v>2.6</v>
      </c>
      <c r="M115" s="36">
        <v>0</v>
      </c>
      <c r="N115" s="33">
        <v>2.6</v>
      </c>
    </row>
    <row r="116" spans="1:14" x14ac:dyDescent="0.25">
      <c r="A116" s="21" t="s">
        <v>1</v>
      </c>
      <c r="B116" s="23" t="s">
        <v>25</v>
      </c>
      <c r="C116" s="24">
        <v>581.29999999999995</v>
      </c>
      <c r="D116" s="24">
        <f>E116+F116</f>
        <v>6841.7</v>
      </c>
      <c r="E116" s="36">
        <v>6716.7</v>
      </c>
      <c r="F116" s="33">
        <v>125</v>
      </c>
      <c r="G116" s="16">
        <v>484.8</v>
      </c>
      <c r="H116" s="4">
        <v>200</v>
      </c>
      <c r="L116" s="24">
        <f>M116+N116</f>
        <v>650.79999999999995</v>
      </c>
      <c r="M116" s="36">
        <v>650.79999999999995</v>
      </c>
      <c r="N116" s="33">
        <v>0</v>
      </c>
    </row>
    <row r="117" spans="1:14" x14ac:dyDescent="0.25">
      <c r="A117" s="21" t="s">
        <v>49</v>
      </c>
      <c r="B117" s="17" t="s">
        <v>50</v>
      </c>
      <c r="C117" s="22">
        <f t="shared" ref="C117:H117" si="84">SUM(C122,C124,C129)</f>
        <v>328.5</v>
      </c>
      <c r="D117" s="22">
        <f>E117+F117</f>
        <v>57.1</v>
      </c>
      <c r="E117" s="35">
        <f>E118+E121</f>
        <v>0</v>
      </c>
      <c r="F117" s="22">
        <f>F118+F121</f>
        <v>57.1</v>
      </c>
      <c r="G117" s="15">
        <f t="shared" si="84"/>
        <v>92.3</v>
      </c>
      <c r="H117" s="3">
        <f t="shared" si="84"/>
        <v>135</v>
      </c>
      <c r="L117" s="22">
        <f>M117+N117</f>
        <v>4.5999999999999996</v>
      </c>
      <c r="M117" s="35">
        <f>M118+M121</f>
        <v>0</v>
      </c>
      <c r="N117" s="22">
        <f>N118+N121</f>
        <v>4.5999999999999996</v>
      </c>
    </row>
    <row r="118" spans="1:14" x14ac:dyDescent="0.25">
      <c r="A118" s="21" t="s">
        <v>1</v>
      </c>
      <c r="B118" s="23" t="s">
        <v>6</v>
      </c>
      <c r="C118" s="24">
        <f t="shared" ref="C118:H120" si="85">SUM(C125)</f>
        <v>0</v>
      </c>
      <c r="D118" s="24">
        <f t="shared" si="85"/>
        <v>35</v>
      </c>
      <c r="E118" s="36">
        <f>E119</f>
        <v>0</v>
      </c>
      <c r="F118" s="33">
        <f>F125</f>
        <v>35</v>
      </c>
      <c r="G118" s="16">
        <f t="shared" si="85"/>
        <v>0</v>
      </c>
      <c r="H118" s="4">
        <f t="shared" si="85"/>
        <v>35</v>
      </c>
      <c r="L118" s="24">
        <f t="shared" ref="L118" si="86">SUM(L125)</f>
        <v>4.5999999999999996</v>
      </c>
      <c r="M118" s="36">
        <f>M119</f>
        <v>0</v>
      </c>
      <c r="N118" s="33">
        <f>N125</f>
        <v>4.5999999999999996</v>
      </c>
    </row>
    <row r="119" spans="1:14" x14ac:dyDescent="0.25">
      <c r="A119" s="21" t="s">
        <v>1</v>
      </c>
      <c r="B119" s="23" t="s">
        <v>10</v>
      </c>
      <c r="C119" s="24">
        <f t="shared" si="85"/>
        <v>0</v>
      </c>
      <c r="D119" s="24">
        <f t="shared" si="85"/>
        <v>35</v>
      </c>
      <c r="E119" s="36">
        <f>E120</f>
        <v>0</v>
      </c>
      <c r="F119" s="33">
        <f>F126</f>
        <v>35</v>
      </c>
      <c r="G119" s="16">
        <f t="shared" si="85"/>
        <v>0</v>
      </c>
      <c r="H119" s="4">
        <f t="shared" si="85"/>
        <v>35</v>
      </c>
      <c r="L119" s="24">
        <f t="shared" ref="L119:N119" si="87">SUM(L126)</f>
        <v>4.5999999999999996</v>
      </c>
      <c r="M119" s="24">
        <f t="shared" si="87"/>
        <v>0</v>
      </c>
      <c r="N119" s="24">
        <f t="shared" si="87"/>
        <v>4.5999999999999996</v>
      </c>
    </row>
    <row r="120" spans="1:14" x14ac:dyDescent="0.25">
      <c r="A120" s="21" t="s">
        <v>1</v>
      </c>
      <c r="B120" s="23" t="s">
        <v>15</v>
      </c>
      <c r="C120" s="24">
        <f t="shared" si="85"/>
        <v>0</v>
      </c>
      <c r="D120" s="24">
        <f t="shared" si="85"/>
        <v>35</v>
      </c>
      <c r="E120" s="36">
        <f>E127</f>
        <v>0</v>
      </c>
      <c r="F120" s="33">
        <f>F127</f>
        <v>35</v>
      </c>
      <c r="G120" s="16">
        <f t="shared" si="85"/>
        <v>0</v>
      </c>
      <c r="H120" s="4">
        <f t="shared" si="85"/>
        <v>35</v>
      </c>
      <c r="L120" s="24">
        <f>M120+N120</f>
        <v>4.5999999999999996</v>
      </c>
      <c r="M120" s="36">
        <f>M127</f>
        <v>0</v>
      </c>
      <c r="N120" s="33">
        <f>N119</f>
        <v>4.5999999999999996</v>
      </c>
    </row>
    <row r="121" spans="1:14" x14ac:dyDescent="0.25">
      <c r="A121" s="21" t="s">
        <v>1</v>
      </c>
      <c r="B121" s="23" t="s">
        <v>25</v>
      </c>
      <c r="C121" s="24">
        <f t="shared" ref="C121:H121" si="88">SUM(C123,C130)</f>
        <v>328.5</v>
      </c>
      <c r="D121" s="24">
        <f>E121+F121</f>
        <v>22.1</v>
      </c>
      <c r="E121" s="24">
        <f>E123+E128+E130</f>
        <v>0</v>
      </c>
      <c r="F121" s="24">
        <f>F123+F128+F130</f>
        <v>22.1</v>
      </c>
      <c r="G121" s="16">
        <f t="shared" si="88"/>
        <v>92.3</v>
      </c>
      <c r="H121" s="4">
        <f t="shared" si="88"/>
        <v>100</v>
      </c>
      <c r="L121" s="24">
        <f>M121+N121</f>
        <v>0</v>
      </c>
      <c r="M121" s="24">
        <v>0</v>
      </c>
      <c r="N121" s="24">
        <f>N123+N128+N130</f>
        <v>0</v>
      </c>
    </row>
    <row r="122" spans="1:14" ht="32.25" customHeight="1" x14ac:dyDescent="0.25">
      <c r="A122" s="21" t="s">
        <v>51</v>
      </c>
      <c r="B122" s="17" t="s">
        <v>52</v>
      </c>
      <c r="C122" s="22">
        <f t="shared" ref="C122:H122" si="89">SUM(C123)</f>
        <v>145.1</v>
      </c>
      <c r="D122" s="22">
        <f>D123</f>
        <v>0</v>
      </c>
      <c r="E122" s="22">
        <f t="shared" ref="E122:F122" si="90">E123</f>
        <v>0</v>
      </c>
      <c r="F122" s="22">
        <f t="shared" si="90"/>
        <v>0</v>
      </c>
      <c r="G122" s="15">
        <f t="shared" si="89"/>
        <v>73.5</v>
      </c>
      <c r="H122" s="3">
        <f t="shared" si="89"/>
        <v>100</v>
      </c>
      <c r="L122" s="22">
        <f>L123</f>
        <v>0</v>
      </c>
      <c r="M122" s="22">
        <f t="shared" ref="M122:N122" si="91">M123</f>
        <v>0</v>
      </c>
      <c r="N122" s="22">
        <f t="shared" si="91"/>
        <v>0</v>
      </c>
    </row>
    <row r="123" spans="1:14" x14ac:dyDescent="0.25">
      <c r="A123" s="21" t="s">
        <v>1</v>
      </c>
      <c r="B123" s="23" t="s">
        <v>25</v>
      </c>
      <c r="C123" s="24">
        <v>145.1</v>
      </c>
      <c r="D123" s="24">
        <f>E123+F123</f>
        <v>0</v>
      </c>
      <c r="E123" s="36">
        <v>0</v>
      </c>
      <c r="F123" s="33">
        <v>0</v>
      </c>
      <c r="G123" s="16">
        <v>73.5</v>
      </c>
      <c r="H123" s="4">
        <v>100</v>
      </c>
      <c r="L123" s="24">
        <f>M123+N123</f>
        <v>0</v>
      </c>
      <c r="M123" s="36">
        <v>0</v>
      </c>
      <c r="N123" s="33">
        <v>0</v>
      </c>
    </row>
    <row r="124" spans="1:14" ht="30" x14ac:dyDescent="0.25">
      <c r="A124" s="21" t="s">
        <v>53</v>
      </c>
      <c r="B124" s="17" t="s">
        <v>54</v>
      </c>
      <c r="C124" s="22">
        <f t="shared" ref="C124:H126" si="92">SUM(C125)</f>
        <v>0</v>
      </c>
      <c r="D124" s="22">
        <f>D125+D128</f>
        <v>47.1</v>
      </c>
      <c r="E124" s="35">
        <f>E125+E128</f>
        <v>0</v>
      </c>
      <c r="F124" s="22">
        <f>F125+F128</f>
        <v>47.1</v>
      </c>
      <c r="G124" s="15">
        <f t="shared" si="92"/>
        <v>0</v>
      </c>
      <c r="H124" s="3">
        <f t="shared" si="92"/>
        <v>35</v>
      </c>
      <c r="L124" s="22">
        <f>L125+L128</f>
        <v>4.5999999999999996</v>
      </c>
      <c r="M124" s="35">
        <f>M125+M128</f>
        <v>0</v>
      </c>
      <c r="N124" s="22">
        <f>N125+N128</f>
        <v>4.5999999999999996</v>
      </c>
    </row>
    <row r="125" spans="1:14" x14ac:dyDescent="0.25">
      <c r="A125" s="21" t="s">
        <v>1</v>
      </c>
      <c r="B125" s="23" t="s">
        <v>6</v>
      </c>
      <c r="C125" s="24">
        <f t="shared" si="92"/>
        <v>0</v>
      </c>
      <c r="D125" s="24">
        <f t="shared" ref="D125:D130" si="93">E125+F125</f>
        <v>35</v>
      </c>
      <c r="E125" s="36">
        <f>E126</f>
        <v>0</v>
      </c>
      <c r="F125" s="33">
        <f>F126</f>
        <v>35</v>
      </c>
      <c r="G125" s="16">
        <f t="shared" si="92"/>
        <v>0</v>
      </c>
      <c r="H125" s="4">
        <f t="shared" si="92"/>
        <v>35</v>
      </c>
      <c r="L125" s="24">
        <f t="shared" ref="L125:L130" si="94">M125+N125</f>
        <v>4.5999999999999996</v>
      </c>
      <c r="M125" s="36">
        <f>M126</f>
        <v>0</v>
      </c>
      <c r="N125" s="33">
        <f>N126</f>
        <v>4.5999999999999996</v>
      </c>
    </row>
    <row r="126" spans="1:14" x14ac:dyDescent="0.25">
      <c r="A126" s="21" t="s">
        <v>1</v>
      </c>
      <c r="B126" s="23" t="s">
        <v>10</v>
      </c>
      <c r="C126" s="24">
        <f t="shared" si="92"/>
        <v>0</v>
      </c>
      <c r="D126" s="24">
        <f t="shared" si="93"/>
        <v>35</v>
      </c>
      <c r="E126" s="36">
        <f>E127</f>
        <v>0</v>
      </c>
      <c r="F126" s="33">
        <f>F127</f>
        <v>35</v>
      </c>
      <c r="G126" s="16">
        <f t="shared" si="92"/>
        <v>0</v>
      </c>
      <c r="H126" s="4">
        <f t="shared" si="92"/>
        <v>35</v>
      </c>
      <c r="L126" s="24">
        <f t="shared" si="94"/>
        <v>4.5999999999999996</v>
      </c>
      <c r="M126" s="36">
        <f>M127</f>
        <v>0</v>
      </c>
      <c r="N126" s="33">
        <f>N127</f>
        <v>4.5999999999999996</v>
      </c>
    </row>
    <row r="127" spans="1:14" x14ac:dyDescent="0.25">
      <c r="A127" s="21" t="s">
        <v>1</v>
      </c>
      <c r="B127" s="23" t="s">
        <v>15</v>
      </c>
      <c r="C127" s="24">
        <v>0</v>
      </c>
      <c r="D127" s="24">
        <f t="shared" si="93"/>
        <v>35</v>
      </c>
      <c r="E127" s="36">
        <v>0</v>
      </c>
      <c r="F127" s="33">
        <v>35</v>
      </c>
      <c r="G127" s="16">
        <v>0</v>
      </c>
      <c r="H127" s="4">
        <v>35</v>
      </c>
      <c r="L127" s="24">
        <f t="shared" si="94"/>
        <v>4.5999999999999996</v>
      </c>
      <c r="M127" s="36">
        <v>0</v>
      </c>
      <c r="N127" s="33">
        <v>4.5999999999999996</v>
      </c>
    </row>
    <row r="128" spans="1:14" x14ac:dyDescent="0.25">
      <c r="A128" s="21"/>
      <c r="B128" s="23" t="s">
        <v>25</v>
      </c>
      <c r="C128" s="24"/>
      <c r="D128" s="24">
        <f t="shared" si="93"/>
        <v>12.1</v>
      </c>
      <c r="E128" s="36">
        <v>0</v>
      </c>
      <c r="F128" s="33">
        <v>12.1</v>
      </c>
      <c r="G128" s="16"/>
      <c r="H128" s="4"/>
      <c r="I128" s="8"/>
      <c r="J128" s="8"/>
      <c r="K128" s="8"/>
      <c r="L128" s="24">
        <f t="shared" si="94"/>
        <v>0</v>
      </c>
      <c r="M128" s="36">
        <v>0</v>
      </c>
      <c r="N128" s="33">
        <v>0</v>
      </c>
    </row>
    <row r="129" spans="1:14" ht="30" x14ac:dyDescent="0.25">
      <c r="A129" s="21" t="s">
        <v>55</v>
      </c>
      <c r="B129" s="17" t="s">
        <v>56</v>
      </c>
      <c r="C129" s="22">
        <f t="shared" ref="C129:H129" si="95">SUM(C130)</f>
        <v>183.4</v>
      </c>
      <c r="D129" s="22">
        <f t="shared" si="93"/>
        <v>10</v>
      </c>
      <c r="E129" s="35">
        <f>E130</f>
        <v>0</v>
      </c>
      <c r="F129" s="22">
        <f>F130</f>
        <v>10</v>
      </c>
      <c r="G129" s="15">
        <f t="shared" si="95"/>
        <v>18.8</v>
      </c>
      <c r="H129" s="3">
        <f t="shared" si="95"/>
        <v>0</v>
      </c>
      <c r="L129" s="22">
        <f t="shared" si="94"/>
        <v>0</v>
      </c>
      <c r="M129" s="35">
        <f>M130</f>
        <v>0</v>
      </c>
      <c r="N129" s="22">
        <f>N130</f>
        <v>0</v>
      </c>
    </row>
    <row r="130" spans="1:14" x14ac:dyDescent="0.25">
      <c r="A130" s="21" t="s">
        <v>1</v>
      </c>
      <c r="B130" s="23" t="s">
        <v>25</v>
      </c>
      <c r="C130" s="24">
        <v>183.4</v>
      </c>
      <c r="D130" s="24">
        <f t="shared" si="93"/>
        <v>10</v>
      </c>
      <c r="E130" s="36">
        <v>0</v>
      </c>
      <c r="F130" s="33">
        <v>10</v>
      </c>
      <c r="G130" s="16">
        <v>18.8</v>
      </c>
      <c r="H130" s="4">
        <v>0</v>
      </c>
      <c r="L130" s="24">
        <f t="shared" si="94"/>
        <v>0</v>
      </c>
      <c r="M130" s="36">
        <v>0</v>
      </c>
      <c r="N130" s="33">
        <v>0</v>
      </c>
    </row>
    <row r="131" spans="1:14" x14ac:dyDescent="0.25">
      <c r="A131" s="21" t="s">
        <v>57</v>
      </c>
      <c r="B131" s="17" t="s">
        <v>58</v>
      </c>
      <c r="C131" s="22">
        <f t="shared" ref="C131:H132" si="96">SUM(C137,C141)</f>
        <v>247.89999999999998</v>
      </c>
      <c r="D131" s="22">
        <f t="shared" si="96"/>
        <v>570</v>
      </c>
      <c r="E131" s="35">
        <f>E132+E136</f>
        <v>0</v>
      </c>
      <c r="F131" s="22">
        <f>F132+F136</f>
        <v>570</v>
      </c>
      <c r="G131" s="15">
        <f t="shared" si="96"/>
        <v>61.1</v>
      </c>
      <c r="H131" s="3">
        <f t="shared" si="96"/>
        <v>450</v>
      </c>
      <c r="L131" s="22">
        <f t="shared" ref="L131" si="97">SUM(L137,L141)</f>
        <v>153.5</v>
      </c>
      <c r="M131" s="35">
        <f>M132+M136</f>
        <v>0</v>
      </c>
      <c r="N131" s="22">
        <f>N132+N136</f>
        <v>153.5</v>
      </c>
    </row>
    <row r="132" spans="1:14" x14ac:dyDescent="0.25">
      <c r="A132" s="21" t="s">
        <v>1</v>
      </c>
      <c r="B132" s="23" t="s">
        <v>6</v>
      </c>
      <c r="C132" s="24">
        <f t="shared" si="96"/>
        <v>111.8</v>
      </c>
      <c r="D132" s="24">
        <f t="shared" si="96"/>
        <v>570</v>
      </c>
      <c r="E132" s="36">
        <f>E138+E142</f>
        <v>0</v>
      </c>
      <c r="F132" s="33">
        <f>F133+F134</f>
        <v>570</v>
      </c>
      <c r="G132" s="16">
        <f t="shared" si="96"/>
        <v>0</v>
      </c>
      <c r="H132" s="4">
        <f t="shared" si="96"/>
        <v>300</v>
      </c>
      <c r="L132" s="24">
        <f t="shared" ref="L132" si="98">SUM(L138,L142)</f>
        <v>153.5</v>
      </c>
      <c r="M132" s="36">
        <f>M138+M142</f>
        <v>0</v>
      </c>
      <c r="N132" s="33">
        <f>N133+N134</f>
        <v>153.5</v>
      </c>
    </row>
    <row r="133" spans="1:14" x14ac:dyDescent="0.25">
      <c r="A133" s="21" t="s">
        <v>1</v>
      </c>
      <c r="B133" s="23" t="s">
        <v>8</v>
      </c>
      <c r="C133" s="24">
        <f t="shared" ref="C133:H133" si="99">SUM(C143)</f>
        <v>111.8</v>
      </c>
      <c r="D133" s="24">
        <f t="shared" si="99"/>
        <v>0</v>
      </c>
      <c r="E133" s="36">
        <f>E143</f>
        <v>0</v>
      </c>
      <c r="F133" s="33">
        <f>F143</f>
        <v>0</v>
      </c>
      <c r="G133" s="16">
        <f t="shared" si="99"/>
        <v>0</v>
      </c>
      <c r="H133" s="4">
        <f t="shared" si="99"/>
        <v>0</v>
      </c>
      <c r="L133" s="24">
        <f t="shared" ref="L133" si="100">SUM(L143)</f>
        <v>0</v>
      </c>
      <c r="M133" s="36">
        <f>M143</f>
        <v>0</v>
      </c>
      <c r="N133" s="33">
        <f>N143</f>
        <v>0</v>
      </c>
    </row>
    <row r="134" spans="1:14" x14ac:dyDescent="0.25">
      <c r="A134" s="21" t="s">
        <v>1</v>
      </c>
      <c r="B134" s="23" t="s">
        <v>10</v>
      </c>
      <c r="C134" s="24">
        <f t="shared" ref="C134:H135" si="101">SUM(C139)</f>
        <v>0</v>
      </c>
      <c r="D134" s="24">
        <f t="shared" si="101"/>
        <v>570</v>
      </c>
      <c r="E134" s="36">
        <f>E135</f>
        <v>0</v>
      </c>
      <c r="F134" s="33">
        <f>F139</f>
        <v>570</v>
      </c>
      <c r="G134" s="16">
        <f t="shared" si="101"/>
        <v>0</v>
      </c>
      <c r="H134" s="4">
        <f t="shared" si="101"/>
        <v>300</v>
      </c>
      <c r="L134" s="24">
        <f t="shared" ref="L134" si="102">SUM(L139)</f>
        <v>153.5</v>
      </c>
      <c r="M134" s="36">
        <f>M135</f>
        <v>0</v>
      </c>
      <c r="N134" s="33">
        <f>N139</f>
        <v>153.5</v>
      </c>
    </row>
    <row r="135" spans="1:14" x14ac:dyDescent="0.25">
      <c r="A135" s="21" t="s">
        <v>1</v>
      </c>
      <c r="B135" s="23" t="s">
        <v>15</v>
      </c>
      <c r="C135" s="24">
        <f t="shared" si="101"/>
        <v>0</v>
      </c>
      <c r="D135" s="24">
        <f t="shared" si="101"/>
        <v>570</v>
      </c>
      <c r="E135" s="36">
        <f>E140</f>
        <v>0</v>
      </c>
      <c r="F135" s="33">
        <f>F140</f>
        <v>570</v>
      </c>
      <c r="G135" s="16">
        <f t="shared" si="101"/>
        <v>0</v>
      </c>
      <c r="H135" s="4">
        <f t="shared" si="101"/>
        <v>300</v>
      </c>
      <c r="L135" s="24">
        <f t="shared" ref="L135" si="103">SUM(L140)</f>
        <v>153.5</v>
      </c>
      <c r="M135" s="36">
        <f>M140</f>
        <v>0</v>
      </c>
      <c r="N135" s="33">
        <f>N140</f>
        <v>153.5</v>
      </c>
    </row>
    <row r="136" spans="1:14" x14ac:dyDescent="0.25">
      <c r="A136" s="21" t="s">
        <v>1</v>
      </c>
      <c r="B136" s="23" t="s">
        <v>25</v>
      </c>
      <c r="C136" s="24">
        <f t="shared" ref="C136:H136" si="104">SUM(C144)</f>
        <v>136.1</v>
      </c>
      <c r="D136" s="24">
        <f>E136+F136</f>
        <v>0</v>
      </c>
      <c r="E136" s="36">
        <f>E144</f>
        <v>0</v>
      </c>
      <c r="F136" s="33">
        <f>F144</f>
        <v>0</v>
      </c>
      <c r="G136" s="16">
        <f t="shared" si="104"/>
        <v>61.1</v>
      </c>
      <c r="H136" s="4">
        <f t="shared" si="104"/>
        <v>150</v>
      </c>
      <c r="L136" s="24">
        <f>M136+N136</f>
        <v>0</v>
      </c>
      <c r="M136" s="36">
        <f>M144</f>
        <v>0</v>
      </c>
      <c r="N136" s="33">
        <f>N144</f>
        <v>0</v>
      </c>
    </row>
    <row r="137" spans="1:14" ht="30" x14ac:dyDescent="0.25">
      <c r="A137" s="21" t="s">
        <v>59</v>
      </c>
      <c r="B137" s="17" t="s">
        <v>60</v>
      </c>
      <c r="C137" s="22">
        <f t="shared" ref="C137:H139" si="105">SUM(C138)</f>
        <v>0</v>
      </c>
      <c r="D137" s="22">
        <f>D138</f>
        <v>570</v>
      </c>
      <c r="E137" s="35">
        <f>E138</f>
        <v>0</v>
      </c>
      <c r="F137" s="30">
        <f>F138</f>
        <v>570</v>
      </c>
      <c r="G137" s="15">
        <f t="shared" si="105"/>
        <v>0</v>
      </c>
      <c r="H137" s="3">
        <f t="shared" si="105"/>
        <v>300</v>
      </c>
      <c r="L137" s="22">
        <f>L138</f>
        <v>153.5</v>
      </c>
      <c r="M137" s="35">
        <f>M138</f>
        <v>0</v>
      </c>
      <c r="N137" s="30">
        <f>N138</f>
        <v>153.5</v>
      </c>
    </row>
    <row r="138" spans="1:14" x14ac:dyDescent="0.25">
      <c r="A138" s="21" t="s">
        <v>1</v>
      </c>
      <c r="B138" s="23" t="s">
        <v>6</v>
      </c>
      <c r="C138" s="24">
        <f t="shared" si="105"/>
        <v>0</v>
      </c>
      <c r="D138" s="24">
        <f>E138+F138</f>
        <v>570</v>
      </c>
      <c r="E138" s="36">
        <f>E139</f>
        <v>0</v>
      </c>
      <c r="F138" s="33">
        <f>F139</f>
        <v>570</v>
      </c>
      <c r="G138" s="16">
        <f t="shared" si="105"/>
        <v>0</v>
      </c>
      <c r="H138" s="4">
        <f t="shared" si="105"/>
        <v>300</v>
      </c>
      <c r="L138" s="24">
        <f>M138+N138</f>
        <v>153.5</v>
      </c>
      <c r="M138" s="36">
        <f>M139</f>
        <v>0</v>
      </c>
      <c r="N138" s="33">
        <f>N139</f>
        <v>153.5</v>
      </c>
    </row>
    <row r="139" spans="1:14" x14ac:dyDescent="0.25">
      <c r="A139" s="21" t="s">
        <v>1</v>
      </c>
      <c r="B139" s="23" t="s">
        <v>10</v>
      </c>
      <c r="C139" s="24">
        <f t="shared" si="105"/>
        <v>0</v>
      </c>
      <c r="D139" s="24">
        <f>E139+F139</f>
        <v>570</v>
      </c>
      <c r="E139" s="36">
        <f>E140</f>
        <v>0</v>
      </c>
      <c r="F139" s="33">
        <f>F140</f>
        <v>570</v>
      </c>
      <c r="G139" s="16">
        <f t="shared" si="105"/>
        <v>0</v>
      </c>
      <c r="H139" s="4">
        <f t="shared" si="105"/>
        <v>300</v>
      </c>
      <c r="L139" s="24">
        <f>M139+N139</f>
        <v>153.5</v>
      </c>
      <c r="M139" s="36">
        <f>M140</f>
        <v>0</v>
      </c>
      <c r="N139" s="33">
        <f>N140</f>
        <v>153.5</v>
      </c>
    </row>
    <row r="140" spans="1:14" x14ac:dyDescent="0.25">
      <c r="A140" s="21" t="s">
        <v>1</v>
      </c>
      <c r="B140" s="23" t="s">
        <v>15</v>
      </c>
      <c r="C140" s="24">
        <v>0</v>
      </c>
      <c r="D140" s="24">
        <f>E140+F140</f>
        <v>570</v>
      </c>
      <c r="E140" s="36">
        <v>0</v>
      </c>
      <c r="F140" s="33">
        <v>570</v>
      </c>
      <c r="G140" s="16">
        <v>0</v>
      </c>
      <c r="H140" s="4">
        <v>300</v>
      </c>
      <c r="L140" s="24">
        <f>M140+N140</f>
        <v>153.5</v>
      </c>
      <c r="M140" s="36">
        <v>0</v>
      </c>
      <c r="N140" s="33">
        <v>153.5</v>
      </c>
    </row>
    <row r="141" spans="1:14" x14ac:dyDescent="0.25">
      <c r="A141" s="21" t="s">
        <v>61</v>
      </c>
      <c r="B141" s="17" t="s">
        <v>62</v>
      </c>
      <c r="C141" s="22">
        <f t="shared" ref="C141:H141" si="106">SUM(C142,C144)</f>
        <v>247.89999999999998</v>
      </c>
      <c r="D141" s="22">
        <f>D142+D144</f>
        <v>0</v>
      </c>
      <c r="E141" s="22">
        <f>E142+E144</f>
        <v>0</v>
      </c>
      <c r="F141" s="22">
        <f t="shared" ref="F141" si="107">F142+F144</f>
        <v>0</v>
      </c>
      <c r="G141" s="15">
        <f t="shared" si="106"/>
        <v>61.1</v>
      </c>
      <c r="H141" s="3">
        <f t="shared" si="106"/>
        <v>150</v>
      </c>
      <c r="L141" s="22">
        <f>L142+L144</f>
        <v>0</v>
      </c>
      <c r="M141" s="22">
        <f>M142+M144</f>
        <v>0</v>
      </c>
      <c r="N141" s="22">
        <f t="shared" ref="N141" si="108">N142+N144</f>
        <v>0</v>
      </c>
    </row>
    <row r="142" spans="1:14" x14ac:dyDescent="0.25">
      <c r="A142" s="21" t="s">
        <v>1</v>
      </c>
      <c r="B142" s="23" t="s">
        <v>6</v>
      </c>
      <c r="C142" s="24">
        <f t="shared" ref="C142:H142" si="109">SUM(C143)</f>
        <v>111.8</v>
      </c>
      <c r="D142" s="24">
        <f>D143</f>
        <v>0</v>
      </c>
      <c r="E142" s="36">
        <f>E143</f>
        <v>0</v>
      </c>
      <c r="F142" s="33">
        <f>F143</f>
        <v>0</v>
      </c>
      <c r="G142" s="16">
        <f t="shared" si="109"/>
        <v>0</v>
      </c>
      <c r="H142" s="4">
        <f t="shared" si="109"/>
        <v>0</v>
      </c>
      <c r="L142" s="24">
        <f>L143</f>
        <v>0</v>
      </c>
      <c r="M142" s="36">
        <f>M143</f>
        <v>0</v>
      </c>
      <c r="N142" s="33">
        <f>N143</f>
        <v>0</v>
      </c>
    </row>
    <row r="143" spans="1:14" x14ac:dyDescent="0.25">
      <c r="A143" s="21" t="s">
        <v>1</v>
      </c>
      <c r="B143" s="23" t="s">
        <v>8</v>
      </c>
      <c r="C143" s="24">
        <v>111.8</v>
      </c>
      <c r="D143" s="24">
        <f>E143+F143</f>
        <v>0</v>
      </c>
      <c r="E143" s="36">
        <v>0</v>
      </c>
      <c r="F143" s="33">
        <v>0</v>
      </c>
      <c r="G143" s="16">
        <v>0</v>
      </c>
      <c r="H143" s="4">
        <v>0</v>
      </c>
      <c r="L143" s="24">
        <f>M143+N143</f>
        <v>0</v>
      </c>
      <c r="M143" s="36">
        <v>0</v>
      </c>
      <c r="N143" s="33">
        <v>0</v>
      </c>
    </row>
    <row r="144" spans="1:14" x14ac:dyDescent="0.25">
      <c r="A144" s="21" t="s">
        <v>1</v>
      </c>
      <c r="B144" s="23" t="s">
        <v>25</v>
      </c>
      <c r="C144" s="24">
        <v>136.1</v>
      </c>
      <c r="D144" s="24">
        <f>E144+F144</f>
        <v>0</v>
      </c>
      <c r="E144" s="36"/>
      <c r="F144" s="33"/>
      <c r="G144" s="16">
        <v>61.1</v>
      </c>
      <c r="H144" s="4">
        <v>150</v>
      </c>
      <c r="L144" s="24">
        <f>M144+N144</f>
        <v>0</v>
      </c>
      <c r="M144" s="36">
        <v>0</v>
      </c>
      <c r="N144" s="33">
        <v>0</v>
      </c>
    </row>
    <row r="145" spans="1:14" ht="30" x14ac:dyDescent="0.25">
      <c r="A145" s="21" t="s">
        <v>63</v>
      </c>
      <c r="B145" s="17" t="s">
        <v>64</v>
      </c>
      <c r="C145" s="22">
        <f t="shared" ref="C145:H148" si="110">SUM(C150)</f>
        <v>37.200000000000003</v>
      </c>
      <c r="D145" s="22">
        <f>E145+F145</f>
        <v>0</v>
      </c>
      <c r="E145" s="35">
        <f>E146+E149</f>
        <v>0</v>
      </c>
      <c r="F145" s="22">
        <f>F146</f>
        <v>0</v>
      </c>
      <c r="G145" s="15">
        <f t="shared" si="110"/>
        <v>14</v>
      </c>
      <c r="H145" s="3">
        <f t="shared" si="110"/>
        <v>0</v>
      </c>
      <c r="L145" s="22">
        <f>M145+N145</f>
        <v>0</v>
      </c>
      <c r="M145" s="35">
        <f>M146+M149</f>
        <v>0</v>
      </c>
      <c r="N145" s="22">
        <f>N146</f>
        <v>0</v>
      </c>
    </row>
    <row r="146" spans="1:14" x14ac:dyDescent="0.25">
      <c r="A146" s="21" t="s">
        <v>1</v>
      </c>
      <c r="B146" s="23" t="s">
        <v>6</v>
      </c>
      <c r="C146" s="24">
        <f t="shared" si="110"/>
        <v>37.200000000000003</v>
      </c>
      <c r="D146" s="24">
        <f t="shared" si="110"/>
        <v>0</v>
      </c>
      <c r="E146" s="36">
        <f>E147</f>
        <v>0</v>
      </c>
      <c r="F146" s="22">
        <v>0</v>
      </c>
      <c r="G146" s="16">
        <f t="shared" si="110"/>
        <v>14</v>
      </c>
      <c r="H146" s="4">
        <f t="shared" si="110"/>
        <v>0</v>
      </c>
      <c r="L146" s="24">
        <f>M146+N146</f>
        <v>0</v>
      </c>
      <c r="M146" s="36">
        <f>M147</f>
        <v>0</v>
      </c>
      <c r="N146" s="22">
        <v>0</v>
      </c>
    </row>
    <row r="147" spans="1:14" x14ac:dyDescent="0.25">
      <c r="A147" s="21" t="s">
        <v>1</v>
      </c>
      <c r="B147" s="23" t="s">
        <v>22</v>
      </c>
      <c r="C147" s="24">
        <f t="shared" si="110"/>
        <v>37.200000000000003</v>
      </c>
      <c r="D147" s="24">
        <f t="shared" si="110"/>
        <v>0</v>
      </c>
      <c r="E147" s="36">
        <v>0</v>
      </c>
      <c r="F147" s="22">
        <v>0</v>
      </c>
      <c r="G147" s="16">
        <f t="shared" si="110"/>
        <v>14</v>
      </c>
      <c r="H147" s="4">
        <f t="shared" si="110"/>
        <v>0</v>
      </c>
      <c r="L147" s="24">
        <f t="shared" ref="L147" si="111">SUM(L152)</f>
        <v>0</v>
      </c>
      <c r="M147" s="36">
        <f>M148</f>
        <v>0</v>
      </c>
      <c r="N147" s="22">
        <v>0</v>
      </c>
    </row>
    <row r="148" spans="1:14" ht="30" x14ac:dyDescent="0.25">
      <c r="A148" s="21" t="s">
        <v>1</v>
      </c>
      <c r="B148" s="23" t="s">
        <v>24</v>
      </c>
      <c r="C148" s="24">
        <f t="shared" si="110"/>
        <v>37.200000000000003</v>
      </c>
      <c r="D148" s="24">
        <f t="shared" ref="D148:D154" si="112">E148+F148</f>
        <v>0</v>
      </c>
      <c r="E148" s="36"/>
      <c r="F148" s="22">
        <v>0</v>
      </c>
      <c r="G148" s="16">
        <f t="shared" si="110"/>
        <v>14</v>
      </c>
      <c r="H148" s="4">
        <f t="shared" si="110"/>
        <v>0</v>
      </c>
      <c r="L148" s="24">
        <f>M148+N148</f>
        <v>0</v>
      </c>
      <c r="M148" s="36">
        <f>M153</f>
        <v>0</v>
      </c>
      <c r="N148" s="22">
        <v>0</v>
      </c>
    </row>
    <row r="149" spans="1:14" ht="27" customHeight="1" x14ac:dyDescent="0.25">
      <c r="A149" s="21"/>
      <c r="B149" s="23" t="s">
        <v>25</v>
      </c>
      <c r="C149" s="24"/>
      <c r="D149" s="24">
        <f t="shared" si="112"/>
        <v>0</v>
      </c>
      <c r="E149" s="36"/>
      <c r="F149" s="22">
        <v>0</v>
      </c>
      <c r="G149" s="16"/>
      <c r="H149" s="4"/>
      <c r="I149" s="60"/>
      <c r="J149" s="60"/>
      <c r="K149" s="60"/>
      <c r="L149" s="24">
        <f>M149+N149</f>
        <v>0</v>
      </c>
      <c r="M149" s="36">
        <f>M154</f>
        <v>0</v>
      </c>
      <c r="N149" s="22">
        <v>0</v>
      </c>
    </row>
    <row r="150" spans="1:14" ht="51.75" customHeight="1" x14ac:dyDescent="0.25">
      <c r="A150" s="21" t="s">
        <v>65</v>
      </c>
      <c r="B150" s="17" t="s">
        <v>66</v>
      </c>
      <c r="C150" s="22">
        <f t="shared" ref="C150:H152" si="113">SUM(C151)</f>
        <v>37.200000000000003</v>
      </c>
      <c r="D150" s="22">
        <f t="shared" si="112"/>
        <v>0</v>
      </c>
      <c r="E150" s="35">
        <f>E151+E154</f>
        <v>0</v>
      </c>
      <c r="F150" s="22">
        <f>F151</f>
        <v>0</v>
      </c>
      <c r="G150" s="15">
        <f t="shared" si="113"/>
        <v>14</v>
      </c>
      <c r="H150" s="3">
        <f t="shared" si="113"/>
        <v>0</v>
      </c>
      <c r="L150" s="22">
        <f>M150+N150</f>
        <v>0</v>
      </c>
      <c r="M150" s="35">
        <f>M151+M154</f>
        <v>0</v>
      </c>
      <c r="N150" s="22">
        <f>N151</f>
        <v>0</v>
      </c>
    </row>
    <row r="151" spans="1:14" x14ac:dyDescent="0.25">
      <c r="A151" s="21" t="s">
        <v>1</v>
      </c>
      <c r="B151" s="23" t="s">
        <v>6</v>
      </c>
      <c r="C151" s="24">
        <f t="shared" si="113"/>
        <v>37.200000000000003</v>
      </c>
      <c r="D151" s="24">
        <f t="shared" si="112"/>
        <v>0</v>
      </c>
      <c r="E151" s="36">
        <f>E152</f>
        <v>0</v>
      </c>
      <c r="F151" s="33">
        <f>F152</f>
        <v>0</v>
      </c>
      <c r="G151" s="16">
        <f t="shared" si="113"/>
        <v>14</v>
      </c>
      <c r="H151" s="4">
        <f t="shared" si="113"/>
        <v>0</v>
      </c>
      <c r="L151" s="24">
        <v>0</v>
      </c>
      <c r="M151" s="36">
        <f>M152</f>
        <v>0</v>
      </c>
      <c r="N151" s="33">
        <f>N152</f>
        <v>0</v>
      </c>
    </row>
    <row r="152" spans="1:14" x14ac:dyDescent="0.25">
      <c r="A152" s="21" t="s">
        <v>1</v>
      </c>
      <c r="B152" s="23" t="s">
        <v>22</v>
      </c>
      <c r="C152" s="24">
        <f t="shared" si="113"/>
        <v>37.200000000000003</v>
      </c>
      <c r="D152" s="24">
        <f t="shared" si="112"/>
        <v>0</v>
      </c>
      <c r="E152" s="36">
        <v>0</v>
      </c>
      <c r="F152" s="33">
        <v>0</v>
      </c>
      <c r="G152" s="16">
        <f t="shared" si="113"/>
        <v>14</v>
      </c>
      <c r="H152" s="4">
        <f t="shared" si="113"/>
        <v>0</v>
      </c>
      <c r="L152" s="24">
        <f>M152+N152</f>
        <v>0</v>
      </c>
      <c r="M152" s="36">
        <f>M153</f>
        <v>0</v>
      </c>
      <c r="N152" s="33">
        <f>N153</f>
        <v>0</v>
      </c>
    </row>
    <row r="153" spans="1:14" ht="30" x14ac:dyDescent="0.25">
      <c r="A153" s="21" t="s">
        <v>1</v>
      </c>
      <c r="B153" s="23" t="s">
        <v>24</v>
      </c>
      <c r="C153" s="24">
        <v>37.200000000000003</v>
      </c>
      <c r="D153" s="24">
        <f t="shared" si="112"/>
        <v>0</v>
      </c>
      <c r="E153" s="36">
        <v>0</v>
      </c>
      <c r="F153" s="33">
        <v>0</v>
      </c>
      <c r="G153" s="16">
        <v>14</v>
      </c>
      <c r="H153" s="4">
        <v>0</v>
      </c>
      <c r="L153" s="24">
        <f>M153+N153</f>
        <v>0</v>
      </c>
      <c r="M153" s="36">
        <v>0</v>
      </c>
      <c r="N153" s="33">
        <v>0</v>
      </c>
    </row>
    <row r="154" spans="1:14" x14ac:dyDescent="0.25">
      <c r="A154" s="21"/>
      <c r="B154" s="23" t="s">
        <v>25</v>
      </c>
      <c r="C154" s="24"/>
      <c r="D154" s="24">
        <f t="shared" si="112"/>
        <v>0</v>
      </c>
      <c r="E154" s="36">
        <v>0</v>
      </c>
      <c r="F154" s="33">
        <v>0</v>
      </c>
      <c r="G154" s="16"/>
      <c r="H154" s="4"/>
      <c r="I154" s="60"/>
      <c r="J154" s="60"/>
      <c r="K154" s="60"/>
      <c r="L154" s="24">
        <f>M154+N154</f>
        <v>0</v>
      </c>
      <c r="M154" s="36">
        <v>0</v>
      </c>
      <c r="N154" s="33">
        <v>0</v>
      </c>
    </row>
    <row r="155" spans="1:14" x14ac:dyDescent="0.25">
      <c r="A155" s="21" t="s">
        <v>67</v>
      </c>
      <c r="B155" s="17" t="s">
        <v>68</v>
      </c>
      <c r="C155" s="22">
        <f t="shared" ref="C155:H155" si="114">SUM(C156,C159)</f>
        <v>153.1</v>
      </c>
      <c r="D155" s="22">
        <f>E155+F155</f>
        <v>1057.8</v>
      </c>
      <c r="E155" s="35">
        <f>E157+E159</f>
        <v>1012.4</v>
      </c>
      <c r="F155" s="22">
        <f>F156+F159</f>
        <v>45.4</v>
      </c>
      <c r="G155" s="15">
        <f t="shared" si="114"/>
        <v>67.27</v>
      </c>
      <c r="H155" s="3">
        <f t="shared" si="114"/>
        <v>0</v>
      </c>
      <c r="L155" s="22">
        <f>M155+N155</f>
        <v>59.9</v>
      </c>
      <c r="M155" s="35">
        <f>M157+M159</f>
        <v>59.9</v>
      </c>
      <c r="N155" s="22">
        <f>N156+N159</f>
        <v>0</v>
      </c>
    </row>
    <row r="156" spans="1:14" x14ac:dyDescent="0.25">
      <c r="A156" s="21" t="s">
        <v>1</v>
      </c>
      <c r="B156" s="23" t="s">
        <v>6</v>
      </c>
      <c r="C156" s="24">
        <f t="shared" ref="C156:H157" si="115">SUM(C157)</f>
        <v>0</v>
      </c>
      <c r="D156" s="24">
        <f>D157+D159</f>
        <v>1057.8</v>
      </c>
      <c r="E156" s="36">
        <f>E157+E159</f>
        <v>1012.4</v>
      </c>
      <c r="F156" s="33">
        <v>0</v>
      </c>
      <c r="G156" s="16">
        <f t="shared" si="115"/>
        <v>0.97</v>
      </c>
      <c r="H156" s="4">
        <f t="shared" si="115"/>
        <v>0</v>
      </c>
      <c r="L156" s="24">
        <f>L157+L159</f>
        <v>59.9</v>
      </c>
      <c r="M156" s="36">
        <f>M157+M159</f>
        <v>59.9</v>
      </c>
      <c r="N156" s="33">
        <v>0</v>
      </c>
    </row>
    <row r="157" spans="1:14" x14ac:dyDescent="0.25">
      <c r="A157" s="21" t="s">
        <v>1</v>
      </c>
      <c r="B157" s="23" t="s">
        <v>8</v>
      </c>
      <c r="C157" s="24">
        <f t="shared" si="115"/>
        <v>0</v>
      </c>
      <c r="D157" s="24">
        <f>E157</f>
        <v>0</v>
      </c>
      <c r="E157" s="36">
        <v>0</v>
      </c>
      <c r="F157" s="33">
        <v>0</v>
      </c>
      <c r="G157" s="16">
        <f t="shared" si="115"/>
        <v>0.97</v>
      </c>
      <c r="H157" s="4">
        <f t="shared" si="115"/>
        <v>0</v>
      </c>
      <c r="L157" s="24">
        <f>L158</f>
        <v>0</v>
      </c>
      <c r="M157" s="36">
        <f>M158</f>
        <v>0</v>
      </c>
      <c r="N157" s="33">
        <v>0</v>
      </c>
    </row>
    <row r="158" spans="1:14" ht="30" x14ac:dyDescent="0.25">
      <c r="A158" s="21" t="s">
        <v>1</v>
      </c>
      <c r="B158" s="23" t="s">
        <v>24</v>
      </c>
      <c r="C158" s="24">
        <v>0</v>
      </c>
      <c r="D158" s="24">
        <v>0</v>
      </c>
      <c r="E158" s="36">
        <v>0</v>
      </c>
      <c r="F158" s="33">
        <v>0</v>
      </c>
      <c r="G158" s="16">
        <v>0.97</v>
      </c>
      <c r="H158" s="4">
        <v>0</v>
      </c>
      <c r="L158" s="24">
        <v>0</v>
      </c>
      <c r="M158" s="36">
        <v>0</v>
      </c>
      <c r="N158" s="33">
        <v>0</v>
      </c>
    </row>
    <row r="159" spans="1:14" x14ac:dyDescent="0.25">
      <c r="A159" s="21" t="s">
        <v>1</v>
      </c>
      <c r="B159" s="23" t="s">
        <v>25</v>
      </c>
      <c r="C159" s="24">
        <v>153.1</v>
      </c>
      <c r="D159" s="24">
        <f>E159+F159</f>
        <v>1057.8</v>
      </c>
      <c r="E159" s="36">
        <v>1012.4</v>
      </c>
      <c r="F159" s="33">
        <v>45.4</v>
      </c>
      <c r="G159" s="16">
        <v>66.3</v>
      </c>
      <c r="H159" s="4">
        <v>0</v>
      </c>
      <c r="L159" s="24">
        <f>M159+N159</f>
        <v>59.9</v>
      </c>
      <c r="M159" s="36">
        <v>59.9</v>
      </c>
      <c r="N159" s="33">
        <v>0</v>
      </c>
    </row>
    <row r="160" spans="1:14" x14ac:dyDescent="0.25">
      <c r="A160" s="21" t="s">
        <v>69</v>
      </c>
      <c r="B160" s="17" t="s">
        <v>70</v>
      </c>
      <c r="C160" s="22">
        <f t="shared" ref="C160:H161" si="116">SUM(C166,C171,C175)</f>
        <v>854.8</v>
      </c>
      <c r="D160" s="22">
        <f>E160+F160</f>
        <v>1124</v>
      </c>
      <c r="E160" s="35">
        <f>E161+E165</f>
        <v>0</v>
      </c>
      <c r="F160" s="22">
        <f>F161+F165</f>
        <v>1124</v>
      </c>
      <c r="G160" s="15">
        <f t="shared" si="116"/>
        <v>1001.8</v>
      </c>
      <c r="H160" s="3">
        <f t="shared" si="116"/>
        <v>765</v>
      </c>
      <c r="L160" s="22">
        <f>M160+N160</f>
        <v>296.7</v>
      </c>
      <c r="M160" s="35">
        <f>M161+M165</f>
        <v>0</v>
      </c>
      <c r="N160" s="22">
        <f>N161+N165</f>
        <v>296.7</v>
      </c>
    </row>
    <row r="161" spans="1:14" x14ac:dyDescent="0.25">
      <c r="A161" s="21" t="s">
        <v>1</v>
      </c>
      <c r="B161" s="23" t="s">
        <v>6</v>
      </c>
      <c r="C161" s="24">
        <f t="shared" si="116"/>
        <v>854.8</v>
      </c>
      <c r="D161" s="24">
        <f t="shared" si="116"/>
        <v>1124</v>
      </c>
      <c r="E161" s="36">
        <v>0</v>
      </c>
      <c r="F161" s="33">
        <f>F163</f>
        <v>1124</v>
      </c>
      <c r="G161" s="16">
        <f t="shared" si="116"/>
        <v>965.49</v>
      </c>
      <c r="H161" s="4">
        <f t="shared" si="116"/>
        <v>765</v>
      </c>
      <c r="L161" s="24">
        <f>L163</f>
        <v>296.7</v>
      </c>
      <c r="M161" s="24">
        <f t="shared" ref="M161:N161" si="117">M163</f>
        <v>0</v>
      </c>
      <c r="N161" s="24">
        <f t="shared" si="117"/>
        <v>296.7</v>
      </c>
    </row>
    <row r="162" spans="1:14" x14ac:dyDescent="0.25">
      <c r="A162" s="21" t="s">
        <v>1</v>
      </c>
      <c r="B162" s="23" t="s">
        <v>8</v>
      </c>
      <c r="C162" s="24">
        <f t="shared" ref="C162:H162" si="118">SUM(C177)</f>
        <v>254.8</v>
      </c>
      <c r="D162" s="24">
        <f t="shared" si="118"/>
        <v>0</v>
      </c>
      <c r="E162" s="36">
        <v>0</v>
      </c>
      <c r="F162" s="33">
        <f>F177</f>
        <v>0</v>
      </c>
      <c r="G162" s="16">
        <f t="shared" si="118"/>
        <v>1.8</v>
      </c>
      <c r="H162" s="4">
        <f t="shared" si="118"/>
        <v>0</v>
      </c>
      <c r="L162" s="24">
        <f t="shared" ref="L162" si="119">SUM(L177)</f>
        <v>0</v>
      </c>
      <c r="M162" s="36">
        <v>0</v>
      </c>
      <c r="N162" s="33">
        <f>N177</f>
        <v>0</v>
      </c>
    </row>
    <row r="163" spans="1:14" x14ac:dyDescent="0.25">
      <c r="A163" s="21" t="s">
        <v>1</v>
      </c>
      <c r="B163" s="23" t="s">
        <v>10</v>
      </c>
      <c r="C163" s="24">
        <f t="shared" ref="C163:H164" si="120">SUM(C168,C173)</f>
        <v>600</v>
      </c>
      <c r="D163" s="24">
        <f t="shared" si="120"/>
        <v>1124</v>
      </c>
      <c r="E163" s="36">
        <v>0</v>
      </c>
      <c r="F163" s="33">
        <f>F168+F173</f>
        <v>1124</v>
      </c>
      <c r="G163" s="16">
        <f t="shared" si="120"/>
        <v>963.69</v>
      </c>
      <c r="H163" s="4">
        <f t="shared" si="120"/>
        <v>765</v>
      </c>
      <c r="L163" s="24">
        <f>L164</f>
        <v>296.7</v>
      </c>
      <c r="M163" s="24">
        <f t="shared" ref="M163:N163" si="121">M164</f>
        <v>0</v>
      </c>
      <c r="N163" s="24">
        <f t="shared" si="121"/>
        <v>296.7</v>
      </c>
    </row>
    <row r="164" spans="1:14" x14ac:dyDescent="0.25">
      <c r="A164" s="21" t="s">
        <v>1</v>
      </c>
      <c r="B164" s="23" t="s">
        <v>15</v>
      </c>
      <c r="C164" s="24">
        <f t="shared" si="120"/>
        <v>600</v>
      </c>
      <c r="D164" s="24">
        <f t="shared" si="120"/>
        <v>1124</v>
      </c>
      <c r="E164" s="36">
        <v>0</v>
      </c>
      <c r="F164" s="33">
        <f>F169+F174</f>
        <v>1124</v>
      </c>
      <c r="G164" s="16">
        <f t="shared" si="120"/>
        <v>963.69</v>
      </c>
      <c r="H164" s="4">
        <f t="shared" si="120"/>
        <v>765</v>
      </c>
      <c r="L164" s="24">
        <f>M164+N164</f>
        <v>296.7</v>
      </c>
      <c r="M164" s="36">
        <v>0</v>
      </c>
      <c r="N164" s="33">
        <f>N169+N173</f>
        <v>296.7</v>
      </c>
    </row>
    <row r="165" spans="1:14" x14ac:dyDescent="0.25">
      <c r="A165" s="21" t="s">
        <v>1</v>
      </c>
      <c r="B165" s="23" t="s">
        <v>25</v>
      </c>
      <c r="C165" s="24">
        <f t="shared" ref="C165:H165" si="122">SUM(C170)</f>
        <v>0</v>
      </c>
      <c r="D165" s="24">
        <f t="shared" si="122"/>
        <v>0</v>
      </c>
      <c r="E165" s="36">
        <f>E170</f>
        <v>0</v>
      </c>
      <c r="F165" s="33">
        <f>F170</f>
        <v>0</v>
      </c>
      <c r="G165" s="16">
        <f t="shared" si="122"/>
        <v>36.31</v>
      </c>
      <c r="H165" s="4">
        <f t="shared" si="122"/>
        <v>0</v>
      </c>
      <c r="L165" s="24">
        <f t="shared" ref="L165" si="123">SUM(L170)</f>
        <v>0</v>
      </c>
      <c r="M165" s="36">
        <f>M170</f>
        <v>0</v>
      </c>
      <c r="N165" s="33">
        <f>N170</f>
        <v>0</v>
      </c>
    </row>
    <row r="166" spans="1:14" x14ac:dyDescent="0.25">
      <c r="A166" s="21" t="s">
        <v>71</v>
      </c>
      <c r="B166" s="17" t="s">
        <v>72</v>
      </c>
      <c r="C166" s="22">
        <f t="shared" ref="C166:H166" si="124">SUM(C167,C170)</f>
        <v>600</v>
      </c>
      <c r="D166" s="22">
        <f t="shared" ref="D166:D183" si="125">E166+F166</f>
        <v>1100</v>
      </c>
      <c r="E166" s="35">
        <f>E167+E170</f>
        <v>0</v>
      </c>
      <c r="F166" s="22">
        <f>F167+F170</f>
        <v>1100</v>
      </c>
      <c r="G166" s="15">
        <f t="shared" si="124"/>
        <v>1000</v>
      </c>
      <c r="H166" s="3">
        <f t="shared" si="124"/>
        <v>721</v>
      </c>
      <c r="L166" s="22">
        <f t="shared" ref="L166:L183" si="126">M166+N166</f>
        <v>290.7</v>
      </c>
      <c r="M166" s="35">
        <f>M167+M170</f>
        <v>0</v>
      </c>
      <c r="N166" s="22">
        <f>N167+N170</f>
        <v>290.7</v>
      </c>
    </row>
    <row r="167" spans="1:14" x14ac:dyDescent="0.25">
      <c r="A167" s="21" t="s">
        <v>1</v>
      </c>
      <c r="B167" s="23" t="s">
        <v>6</v>
      </c>
      <c r="C167" s="24">
        <f t="shared" ref="C167:H168" si="127">SUM(C168)</f>
        <v>600</v>
      </c>
      <c r="D167" s="24">
        <f t="shared" si="125"/>
        <v>1100</v>
      </c>
      <c r="E167" s="36">
        <v>0</v>
      </c>
      <c r="F167" s="33">
        <f>F168</f>
        <v>1100</v>
      </c>
      <c r="G167" s="16">
        <f t="shared" si="127"/>
        <v>963.69</v>
      </c>
      <c r="H167" s="4">
        <f t="shared" si="127"/>
        <v>721</v>
      </c>
      <c r="L167" s="24">
        <f t="shared" si="126"/>
        <v>290.7</v>
      </c>
      <c r="M167" s="36">
        <v>0</v>
      </c>
      <c r="N167" s="33">
        <f>N168</f>
        <v>290.7</v>
      </c>
    </row>
    <row r="168" spans="1:14" x14ac:dyDescent="0.25">
      <c r="A168" s="21" t="s">
        <v>1</v>
      </c>
      <c r="B168" s="23" t="s">
        <v>10</v>
      </c>
      <c r="C168" s="24">
        <f t="shared" si="127"/>
        <v>600</v>
      </c>
      <c r="D168" s="24">
        <f t="shared" si="125"/>
        <v>1100</v>
      </c>
      <c r="E168" s="36">
        <v>0</v>
      </c>
      <c r="F168" s="33">
        <f>F169</f>
        <v>1100</v>
      </c>
      <c r="G168" s="16">
        <f t="shared" si="127"/>
        <v>963.69</v>
      </c>
      <c r="H168" s="4">
        <f t="shared" si="127"/>
        <v>721</v>
      </c>
      <c r="L168" s="24">
        <f t="shared" si="126"/>
        <v>290.7</v>
      </c>
      <c r="M168" s="36">
        <v>0</v>
      </c>
      <c r="N168" s="33">
        <f>N169</f>
        <v>290.7</v>
      </c>
    </row>
    <row r="169" spans="1:14" x14ac:dyDescent="0.25">
      <c r="A169" s="21" t="s">
        <v>1</v>
      </c>
      <c r="B169" s="23" t="s">
        <v>15</v>
      </c>
      <c r="C169" s="24">
        <v>600</v>
      </c>
      <c r="D169" s="24">
        <f t="shared" si="125"/>
        <v>1100</v>
      </c>
      <c r="E169" s="36">
        <v>0</v>
      </c>
      <c r="F169" s="33">
        <v>1100</v>
      </c>
      <c r="G169" s="16">
        <v>963.69</v>
      </c>
      <c r="H169" s="4">
        <v>721</v>
      </c>
      <c r="L169" s="24">
        <f t="shared" si="126"/>
        <v>290.7</v>
      </c>
      <c r="M169" s="36">
        <v>0</v>
      </c>
      <c r="N169" s="33">
        <v>290.7</v>
      </c>
    </row>
    <row r="170" spans="1:14" x14ac:dyDescent="0.25">
      <c r="A170" s="21" t="s">
        <v>1</v>
      </c>
      <c r="B170" s="23" t="s">
        <v>25</v>
      </c>
      <c r="C170" s="24">
        <v>0</v>
      </c>
      <c r="D170" s="24">
        <f t="shared" si="125"/>
        <v>0</v>
      </c>
      <c r="E170" s="36">
        <v>0</v>
      </c>
      <c r="F170" s="33">
        <v>0</v>
      </c>
      <c r="G170" s="16">
        <v>36.31</v>
      </c>
      <c r="H170" s="4">
        <v>0</v>
      </c>
      <c r="L170" s="24">
        <f t="shared" si="126"/>
        <v>0</v>
      </c>
      <c r="M170" s="36">
        <v>0</v>
      </c>
      <c r="N170" s="33">
        <v>0</v>
      </c>
    </row>
    <row r="171" spans="1:14" ht="37.5" customHeight="1" x14ac:dyDescent="0.25">
      <c r="A171" s="21" t="s">
        <v>73</v>
      </c>
      <c r="B171" s="17" t="s">
        <v>74</v>
      </c>
      <c r="C171" s="22">
        <f t="shared" ref="C171:H173" si="128">SUM(C172)</f>
        <v>0</v>
      </c>
      <c r="D171" s="22">
        <f t="shared" si="125"/>
        <v>24</v>
      </c>
      <c r="E171" s="35">
        <f>E172</f>
        <v>0</v>
      </c>
      <c r="F171" s="22">
        <f>F172</f>
        <v>24</v>
      </c>
      <c r="G171" s="15">
        <f t="shared" si="128"/>
        <v>0</v>
      </c>
      <c r="H171" s="3">
        <f t="shared" si="128"/>
        <v>44</v>
      </c>
      <c r="L171" s="22">
        <f t="shared" si="126"/>
        <v>6</v>
      </c>
      <c r="M171" s="35">
        <f>M172</f>
        <v>0</v>
      </c>
      <c r="N171" s="22">
        <f>N172</f>
        <v>6</v>
      </c>
    </row>
    <row r="172" spans="1:14" x14ac:dyDescent="0.25">
      <c r="A172" s="21" t="s">
        <v>1</v>
      </c>
      <c r="B172" s="23" t="s">
        <v>6</v>
      </c>
      <c r="C172" s="24">
        <f t="shared" si="128"/>
        <v>0</v>
      </c>
      <c r="D172" s="24">
        <f t="shared" si="125"/>
        <v>24</v>
      </c>
      <c r="E172" s="36">
        <v>0</v>
      </c>
      <c r="F172" s="33">
        <f>F173</f>
        <v>24</v>
      </c>
      <c r="G172" s="16">
        <f t="shared" si="128"/>
        <v>0</v>
      </c>
      <c r="H172" s="4">
        <f t="shared" si="128"/>
        <v>44</v>
      </c>
      <c r="L172" s="24">
        <f t="shared" si="126"/>
        <v>6</v>
      </c>
      <c r="M172" s="36">
        <v>0</v>
      </c>
      <c r="N172" s="33">
        <f>N173</f>
        <v>6</v>
      </c>
    </row>
    <row r="173" spans="1:14" x14ac:dyDescent="0.25">
      <c r="A173" s="21" t="s">
        <v>1</v>
      </c>
      <c r="B173" s="23" t="s">
        <v>10</v>
      </c>
      <c r="C173" s="24">
        <f t="shared" si="128"/>
        <v>0</v>
      </c>
      <c r="D173" s="24">
        <f t="shared" si="125"/>
        <v>24</v>
      </c>
      <c r="E173" s="36">
        <v>0</v>
      </c>
      <c r="F173" s="33">
        <f>F174</f>
        <v>24</v>
      </c>
      <c r="G173" s="16">
        <f t="shared" si="128"/>
        <v>0</v>
      </c>
      <c r="H173" s="4">
        <f t="shared" si="128"/>
        <v>44</v>
      </c>
      <c r="L173" s="24">
        <f t="shared" si="126"/>
        <v>6</v>
      </c>
      <c r="M173" s="36">
        <v>0</v>
      </c>
      <c r="N173" s="33">
        <f>N174</f>
        <v>6</v>
      </c>
    </row>
    <row r="174" spans="1:14" x14ac:dyDescent="0.25">
      <c r="A174" s="21" t="s">
        <v>1</v>
      </c>
      <c r="B174" s="23" t="s">
        <v>15</v>
      </c>
      <c r="C174" s="24">
        <v>0</v>
      </c>
      <c r="D174" s="24">
        <f t="shared" si="125"/>
        <v>24</v>
      </c>
      <c r="E174" s="36">
        <v>0</v>
      </c>
      <c r="F174" s="33">
        <v>24</v>
      </c>
      <c r="G174" s="16">
        <v>0</v>
      </c>
      <c r="H174" s="4">
        <v>44</v>
      </c>
      <c r="L174" s="24">
        <f t="shared" si="126"/>
        <v>6</v>
      </c>
      <c r="M174" s="36">
        <v>0</v>
      </c>
      <c r="N174" s="33">
        <v>6</v>
      </c>
    </row>
    <row r="175" spans="1:14" x14ac:dyDescent="0.25">
      <c r="A175" s="21" t="s">
        <v>75</v>
      </c>
      <c r="B175" s="17" t="s">
        <v>76</v>
      </c>
      <c r="C175" s="22">
        <f t="shared" ref="C175:H176" si="129">SUM(C176)</f>
        <v>254.8</v>
      </c>
      <c r="D175" s="22">
        <f t="shared" si="125"/>
        <v>0</v>
      </c>
      <c r="E175" s="35">
        <f>E176</f>
        <v>0</v>
      </c>
      <c r="F175" s="22">
        <f>F176</f>
        <v>0</v>
      </c>
      <c r="G175" s="15">
        <f t="shared" si="129"/>
        <v>1.8</v>
      </c>
      <c r="H175" s="3">
        <f t="shared" si="129"/>
        <v>0</v>
      </c>
      <c r="L175" s="22">
        <f t="shared" si="126"/>
        <v>0</v>
      </c>
      <c r="M175" s="35">
        <f>M176</f>
        <v>0</v>
      </c>
      <c r="N175" s="22">
        <f>N176</f>
        <v>0</v>
      </c>
    </row>
    <row r="176" spans="1:14" x14ac:dyDescent="0.25">
      <c r="A176" s="21" t="s">
        <v>1</v>
      </c>
      <c r="B176" s="23" t="s">
        <v>6</v>
      </c>
      <c r="C176" s="24">
        <f t="shared" si="129"/>
        <v>254.8</v>
      </c>
      <c r="D176" s="24">
        <f t="shared" si="125"/>
        <v>0</v>
      </c>
      <c r="E176" s="36">
        <v>0</v>
      </c>
      <c r="F176" s="33">
        <v>0</v>
      </c>
      <c r="G176" s="16">
        <f t="shared" si="129"/>
        <v>1.8</v>
      </c>
      <c r="H176" s="4">
        <f t="shared" si="129"/>
        <v>0</v>
      </c>
      <c r="L176" s="24">
        <f t="shared" si="126"/>
        <v>0</v>
      </c>
      <c r="M176" s="36">
        <v>0</v>
      </c>
      <c r="N176" s="33">
        <v>0</v>
      </c>
    </row>
    <row r="177" spans="1:14" x14ac:dyDescent="0.25">
      <c r="A177" s="21" t="s">
        <v>1</v>
      </c>
      <c r="B177" s="23" t="s">
        <v>8</v>
      </c>
      <c r="C177" s="24">
        <v>254.8</v>
      </c>
      <c r="D177" s="24">
        <f t="shared" si="125"/>
        <v>0</v>
      </c>
      <c r="E177" s="36">
        <v>0</v>
      </c>
      <c r="F177" s="33">
        <v>0</v>
      </c>
      <c r="G177" s="16">
        <v>1.8</v>
      </c>
      <c r="H177" s="4">
        <v>0</v>
      </c>
      <c r="L177" s="24">
        <f t="shared" si="126"/>
        <v>0</v>
      </c>
      <c r="M177" s="36">
        <v>0</v>
      </c>
      <c r="N177" s="33">
        <v>0</v>
      </c>
    </row>
    <row r="178" spans="1:14" x14ac:dyDescent="0.25">
      <c r="A178" s="21" t="s">
        <v>77</v>
      </c>
      <c r="B178" s="17" t="s">
        <v>78</v>
      </c>
      <c r="C178" s="22">
        <f>SUM(C184)</f>
        <v>1746.6</v>
      </c>
      <c r="D178" s="22">
        <f t="shared" si="125"/>
        <v>2676.2</v>
      </c>
      <c r="E178" s="35">
        <f>E179+E183</f>
        <v>208.1</v>
      </c>
      <c r="F178" s="22">
        <f>F179+F183</f>
        <v>2468.1</v>
      </c>
      <c r="G178" s="15">
        <f>SUM(G184)</f>
        <v>1998.6</v>
      </c>
      <c r="H178" s="3">
        <f>SUM(H184)</f>
        <v>2000</v>
      </c>
      <c r="L178" s="22">
        <f t="shared" si="126"/>
        <v>752.5</v>
      </c>
      <c r="M178" s="35">
        <f>M179+M183</f>
        <v>67.099999999999994</v>
      </c>
      <c r="N178" s="22">
        <f>N179+N183</f>
        <v>685.4</v>
      </c>
    </row>
    <row r="179" spans="1:14" x14ac:dyDescent="0.25">
      <c r="A179" s="21" t="s">
        <v>1</v>
      </c>
      <c r="B179" s="23" t="s">
        <v>6</v>
      </c>
      <c r="C179" s="24">
        <f>SUM(C185)</f>
        <v>1635.2</v>
      </c>
      <c r="D179" s="24">
        <f t="shared" si="125"/>
        <v>2644.6</v>
      </c>
      <c r="E179" s="36">
        <f>E180</f>
        <v>202.9</v>
      </c>
      <c r="F179" s="33">
        <f>F180+F181</f>
        <v>2441.6999999999998</v>
      </c>
      <c r="G179" s="16">
        <f>SUM(G185)</f>
        <v>1870.9</v>
      </c>
      <c r="H179" s="4">
        <f>SUM(H185)</f>
        <v>2000</v>
      </c>
      <c r="L179" s="24">
        <f t="shared" si="126"/>
        <v>730.5</v>
      </c>
      <c r="M179" s="36">
        <f>M180</f>
        <v>61.9</v>
      </c>
      <c r="N179" s="33">
        <f>N180+N181</f>
        <v>668.6</v>
      </c>
    </row>
    <row r="180" spans="1:14" x14ac:dyDescent="0.25">
      <c r="A180" s="21"/>
      <c r="B180" s="23" t="s">
        <v>8</v>
      </c>
      <c r="C180" s="24"/>
      <c r="D180" s="24">
        <f t="shared" si="125"/>
        <v>202.9</v>
      </c>
      <c r="E180" s="36">
        <f>E187+E200</f>
        <v>202.9</v>
      </c>
      <c r="F180" s="33">
        <f>F200</f>
        <v>0</v>
      </c>
      <c r="G180" s="16"/>
      <c r="H180" s="4"/>
      <c r="I180" s="8"/>
      <c r="J180" s="8"/>
      <c r="K180" s="8"/>
      <c r="L180" s="24">
        <f t="shared" si="126"/>
        <v>61.9</v>
      </c>
      <c r="M180" s="36">
        <f>M187+M200</f>
        <v>61.9</v>
      </c>
      <c r="N180" s="33">
        <f>N200</f>
        <v>0</v>
      </c>
    </row>
    <row r="181" spans="1:14" x14ac:dyDescent="0.25">
      <c r="A181" s="21" t="s">
        <v>1</v>
      </c>
      <c r="B181" s="23" t="s">
        <v>10</v>
      </c>
      <c r="C181" s="24">
        <f>SUM(C186)</f>
        <v>1635.2</v>
      </c>
      <c r="D181" s="24">
        <f t="shared" si="125"/>
        <v>2441.6999999999998</v>
      </c>
      <c r="E181" s="36"/>
      <c r="F181" s="33">
        <f>F182</f>
        <v>2441.6999999999998</v>
      </c>
      <c r="G181" s="16">
        <f>SUM(G186)</f>
        <v>1870.9</v>
      </c>
      <c r="H181" s="4">
        <f>SUM(H186)</f>
        <v>2000</v>
      </c>
      <c r="L181" s="24">
        <f t="shared" si="126"/>
        <v>668.6</v>
      </c>
      <c r="M181" s="36"/>
      <c r="N181" s="33">
        <f>N182</f>
        <v>668.6</v>
      </c>
    </row>
    <row r="182" spans="1:14" x14ac:dyDescent="0.25">
      <c r="A182" s="21" t="s">
        <v>1</v>
      </c>
      <c r="B182" s="23" t="s">
        <v>15</v>
      </c>
      <c r="C182" s="24">
        <f>SUM(C188)</f>
        <v>1635.2</v>
      </c>
      <c r="D182" s="24">
        <f t="shared" si="125"/>
        <v>2441.6999999999998</v>
      </c>
      <c r="E182" s="36"/>
      <c r="F182" s="33">
        <f>F188</f>
        <v>2441.6999999999998</v>
      </c>
      <c r="G182" s="16">
        <f>SUM(G188)</f>
        <v>1870.9</v>
      </c>
      <c r="H182" s="4">
        <f>SUM(H188)</f>
        <v>2000</v>
      </c>
      <c r="L182" s="24">
        <f t="shared" si="126"/>
        <v>668.6</v>
      </c>
      <c r="M182" s="36"/>
      <c r="N182" s="33">
        <f>N188</f>
        <v>668.6</v>
      </c>
    </row>
    <row r="183" spans="1:14" x14ac:dyDescent="0.25">
      <c r="A183" s="21" t="s">
        <v>1</v>
      </c>
      <c r="B183" s="23" t="s">
        <v>25</v>
      </c>
      <c r="C183" s="24">
        <f t="shared" ref="C183:H183" si="130">SUM(C189)</f>
        <v>111.39999999999999</v>
      </c>
      <c r="D183" s="24">
        <f t="shared" si="125"/>
        <v>31.6</v>
      </c>
      <c r="E183" s="36">
        <f>E189+E201</f>
        <v>5.2</v>
      </c>
      <c r="F183" s="33">
        <f>F189+F201</f>
        <v>26.400000000000002</v>
      </c>
      <c r="G183" s="16">
        <f t="shared" si="130"/>
        <v>127.69999999999999</v>
      </c>
      <c r="H183" s="4">
        <f t="shared" si="130"/>
        <v>0</v>
      </c>
      <c r="L183" s="24">
        <f t="shared" si="126"/>
        <v>22</v>
      </c>
      <c r="M183" s="36">
        <f>M189+M201</f>
        <v>5.2</v>
      </c>
      <c r="N183" s="33">
        <f>N189+N201</f>
        <v>16.8</v>
      </c>
    </row>
    <row r="184" spans="1:14" x14ac:dyDescent="0.25">
      <c r="A184" s="21" t="s">
        <v>79</v>
      </c>
      <c r="B184" s="17" t="s">
        <v>80</v>
      </c>
      <c r="C184" s="22">
        <f t="shared" ref="C184:H184" si="131">SUM(C190,C195)</f>
        <v>1746.6</v>
      </c>
      <c r="D184" s="22">
        <f t="shared" si="131"/>
        <v>2471.1</v>
      </c>
      <c r="E184" s="35">
        <f>E185+E189</f>
        <v>3</v>
      </c>
      <c r="F184" s="22">
        <f>F185+F189</f>
        <v>2468.1</v>
      </c>
      <c r="G184" s="15">
        <f t="shared" si="131"/>
        <v>1998.6</v>
      </c>
      <c r="H184" s="3">
        <f t="shared" si="131"/>
        <v>2000</v>
      </c>
      <c r="L184" s="22">
        <f t="shared" ref="L184" si="132">SUM(L190,L195)</f>
        <v>688.4</v>
      </c>
      <c r="M184" s="35">
        <f>M185+M189</f>
        <v>3</v>
      </c>
      <c r="N184" s="22">
        <f>N185+N189</f>
        <v>685.4</v>
      </c>
    </row>
    <row r="185" spans="1:14" x14ac:dyDescent="0.25">
      <c r="A185" s="21" t="s">
        <v>1</v>
      </c>
      <c r="B185" s="23" t="s">
        <v>6</v>
      </c>
      <c r="C185" s="24">
        <f>SUM(C191)</f>
        <v>1635.2</v>
      </c>
      <c r="D185" s="24">
        <f>D186+D187</f>
        <v>2441.6999999999998</v>
      </c>
      <c r="E185" s="24">
        <f t="shared" ref="E185:F185" si="133">E186+E187</f>
        <v>0</v>
      </c>
      <c r="F185" s="24">
        <f t="shared" si="133"/>
        <v>2441.6999999999998</v>
      </c>
      <c r="G185" s="16">
        <f>SUM(G191)</f>
        <v>1870.9</v>
      </c>
      <c r="H185" s="4">
        <f>SUM(H191)</f>
        <v>2000</v>
      </c>
      <c r="L185" s="24">
        <f>M185+N185</f>
        <v>668.6</v>
      </c>
      <c r="M185" s="36"/>
      <c r="N185" s="33">
        <f>N186</f>
        <v>668.6</v>
      </c>
    </row>
    <row r="186" spans="1:14" x14ac:dyDescent="0.25">
      <c r="A186" s="21" t="s">
        <v>1</v>
      </c>
      <c r="B186" s="23" t="s">
        <v>10</v>
      </c>
      <c r="C186" s="24">
        <f>SUM(C192)</f>
        <v>1635.2</v>
      </c>
      <c r="D186" s="24">
        <f>E186+F186</f>
        <v>2441.6999999999998</v>
      </c>
      <c r="E186" s="36"/>
      <c r="F186" s="33">
        <f>F188</f>
        <v>2441.6999999999998</v>
      </c>
      <c r="G186" s="16">
        <f>SUM(G192)</f>
        <v>1870.9</v>
      </c>
      <c r="H186" s="4">
        <f>SUM(H192)</f>
        <v>2000</v>
      </c>
      <c r="L186" s="24">
        <f>M186+N186</f>
        <v>668.6</v>
      </c>
      <c r="M186" s="36"/>
      <c r="N186" s="33">
        <f>N188</f>
        <v>668.6</v>
      </c>
    </row>
    <row r="187" spans="1:14" x14ac:dyDescent="0.25">
      <c r="A187" s="21"/>
      <c r="B187" s="23" t="s">
        <v>8</v>
      </c>
      <c r="C187" s="24"/>
      <c r="D187" s="24">
        <f>D197</f>
        <v>0</v>
      </c>
      <c r="E187" s="24">
        <f t="shared" ref="E187:F187" si="134">E197</f>
        <v>0</v>
      </c>
      <c r="F187" s="24">
        <f t="shared" si="134"/>
        <v>0</v>
      </c>
      <c r="G187" s="16"/>
      <c r="H187" s="4"/>
      <c r="I187" s="57"/>
      <c r="J187" s="57"/>
      <c r="K187" s="57"/>
      <c r="L187" s="24">
        <v>0</v>
      </c>
      <c r="M187" s="36"/>
      <c r="N187" s="33">
        <v>0</v>
      </c>
    </row>
    <row r="188" spans="1:14" x14ac:dyDescent="0.25">
      <c r="A188" s="21" t="s">
        <v>1</v>
      </c>
      <c r="B188" s="23" t="s">
        <v>15</v>
      </c>
      <c r="C188" s="24">
        <f t="shared" ref="C188:H188" si="135">SUM(C193)</f>
        <v>1635.2</v>
      </c>
      <c r="D188" s="24">
        <f>E188+F188</f>
        <v>2441.6999999999998</v>
      </c>
      <c r="E188" s="36"/>
      <c r="F188" s="33">
        <f>F193</f>
        <v>2441.6999999999998</v>
      </c>
      <c r="G188" s="16">
        <f t="shared" si="135"/>
        <v>1870.9</v>
      </c>
      <c r="H188" s="4">
        <f t="shared" si="135"/>
        <v>2000</v>
      </c>
      <c r="L188" s="24">
        <f>M188+N188</f>
        <v>668.6</v>
      </c>
      <c r="M188" s="36"/>
      <c r="N188" s="33">
        <f>N193</f>
        <v>668.6</v>
      </c>
    </row>
    <row r="189" spans="1:14" x14ac:dyDescent="0.25">
      <c r="A189" s="21" t="s">
        <v>1</v>
      </c>
      <c r="B189" s="23" t="s">
        <v>25</v>
      </c>
      <c r="C189" s="24">
        <f t="shared" ref="C189:H189" si="136">SUM(C194,C196)</f>
        <v>111.39999999999999</v>
      </c>
      <c r="D189" s="24">
        <f>E189+F189</f>
        <v>29.400000000000002</v>
      </c>
      <c r="E189" s="36">
        <f>E196</f>
        <v>3</v>
      </c>
      <c r="F189" s="33">
        <f>F194+F196</f>
        <v>26.400000000000002</v>
      </c>
      <c r="G189" s="16">
        <f t="shared" si="136"/>
        <v>127.69999999999999</v>
      </c>
      <c r="H189" s="4">
        <f t="shared" si="136"/>
        <v>0</v>
      </c>
      <c r="L189" s="24">
        <f>M189+N189</f>
        <v>19.8</v>
      </c>
      <c r="M189" s="36">
        <f>M194+M196</f>
        <v>3</v>
      </c>
      <c r="N189" s="33">
        <f>N194+N196</f>
        <v>16.8</v>
      </c>
    </row>
    <row r="190" spans="1:14" x14ac:dyDescent="0.25">
      <c r="A190" s="21" t="s">
        <v>136</v>
      </c>
      <c r="B190" s="17" t="s">
        <v>80</v>
      </c>
      <c r="C190" s="22">
        <f t="shared" ref="C190:H190" si="137">SUM(C191,C194)</f>
        <v>1640</v>
      </c>
      <c r="D190" s="22">
        <f t="shared" si="137"/>
        <v>2450</v>
      </c>
      <c r="E190" s="35">
        <v>0</v>
      </c>
      <c r="F190" s="22">
        <f>F191+F194</f>
        <v>2450</v>
      </c>
      <c r="G190" s="15">
        <f t="shared" si="137"/>
        <v>1876</v>
      </c>
      <c r="H190" s="3">
        <f t="shared" si="137"/>
        <v>2000</v>
      </c>
      <c r="L190" s="22">
        <f t="shared" ref="L190" si="138">SUM(L191,L194)</f>
        <v>668.6</v>
      </c>
      <c r="M190" s="35">
        <f>M191+M194</f>
        <v>0</v>
      </c>
      <c r="N190" s="22">
        <f>N191+N194</f>
        <v>668.6</v>
      </c>
    </row>
    <row r="191" spans="1:14" x14ac:dyDescent="0.25">
      <c r="A191" s="21" t="s">
        <v>1</v>
      </c>
      <c r="B191" s="23" t="s">
        <v>6</v>
      </c>
      <c r="C191" s="24">
        <f t="shared" ref="C191:H192" si="139">SUM(C192)</f>
        <v>1635.2</v>
      </c>
      <c r="D191" s="24">
        <f t="shared" si="139"/>
        <v>2441.6999999999998</v>
      </c>
      <c r="E191" s="36">
        <f>E192</f>
        <v>0</v>
      </c>
      <c r="F191" s="33">
        <f>F192</f>
        <v>2441.6999999999998</v>
      </c>
      <c r="G191" s="16">
        <f t="shared" si="139"/>
        <v>1870.9</v>
      </c>
      <c r="H191" s="4">
        <f t="shared" si="139"/>
        <v>2000</v>
      </c>
      <c r="L191" s="24">
        <f t="shared" ref="L191" si="140">SUM(L192)</f>
        <v>668.6</v>
      </c>
      <c r="M191" s="36">
        <f>M192</f>
        <v>0</v>
      </c>
      <c r="N191" s="33">
        <f>N192</f>
        <v>668.6</v>
      </c>
    </row>
    <row r="192" spans="1:14" x14ac:dyDescent="0.25">
      <c r="A192" s="21" t="s">
        <v>1</v>
      </c>
      <c r="B192" s="23" t="s">
        <v>10</v>
      </c>
      <c r="C192" s="24">
        <f t="shared" si="139"/>
        <v>1635.2</v>
      </c>
      <c r="D192" s="24">
        <f t="shared" si="139"/>
        <v>2441.6999999999998</v>
      </c>
      <c r="E192" s="36">
        <f>E193</f>
        <v>0</v>
      </c>
      <c r="F192" s="33">
        <f>F193</f>
        <v>2441.6999999999998</v>
      </c>
      <c r="G192" s="16">
        <f t="shared" si="139"/>
        <v>1870.9</v>
      </c>
      <c r="H192" s="4">
        <f t="shared" si="139"/>
        <v>2000</v>
      </c>
      <c r="L192" s="24">
        <f>L193</f>
        <v>668.6</v>
      </c>
      <c r="M192" s="36">
        <f>M193</f>
        <v>0</v>
      </c>
      <c r="N192" s="33">
        <f>N193</f>
        <v>668.6</v>
      </c>
    </row>
    <row r="193" spans="1:15" x14ac:dyDescent="0.25">
      <c r="A193" s="21" t="s">
        <v>1</v>
      </c>
      <c r="B193" s="23" t="s">
        <v>15</v>
      </c>
      <c r="C193" s="24">
        <v>1635.2</v>
      </c>
      <c r="D193" s="24">
        <f>E193+F193</f>
        <v>2441.6999999999998</v>
      </c>
      <c r="E193" s="36">
        <v>0</v>
      </c>
      <c r="F193" s="33">
        <v>2441.6999999999998</v>
      </c>
      <c r="G193" s="16">
        <v>1870.9</v>
      </c>
      <c r="H193" s="4">
        <v>2000</v>
      </c>
      <c r="L193" s="24">
        <f>M193+N193</f>
        <v>668.6</v>
      </c>
      <c r="M193" s="24">
        <v>0</v>
      </c>
      <c r="N193" s="24">
        <v>668.6</v>
      </c>
    </row>
    <row r="194" spans="1:15" x14ac:dyDescent="0.25">
      <c r="A194" s="21" t="s">
        <v>1</v>
      </c>
      <c r="B194" s="23" t="s">
        <v>25</v>
      </c>
      <c r="C194" s="24">
        <v>4.8</v>
      </c>
      <c r="D194" s="24">
        <f>E194+F194</f>
        <v>8.3000000000000007</v>
      </c>
      <c r="E194" s="36">
        <v>0</v>
      </c>
      <c r="F194" s="33">
        <v>8.3000000000000007</v>
      </c>
      <c r="G194" s="16">
        <v>5.0999999999999996</v>
      </c>
      <c r="H194" s="4">
        <v>0</v>
      </c>
      <c r="L194" s="24">
        <f>M194+N194</f>
        <v>0</v>
      </c>
      <c r="M194" s="36">
        <v>0</v>
      </c>
      <c r="N194" s="22">
        <v>0</v>
      </c>
    </row>
    <row r="195" spans="1:15" ht="34.5" customHeight="1" x14ac:dyDescent="0.25">
      <c r="A195" s="21" t="s">
        <v>81</v>
      </c>
      <c r="B195" s="17" t="s">
        <v>82</v>
      </c>
      <c r="C195" s="22">
        <f t="shared" ref="C195:H195" si="141">SUM(C196)</f>
        <v>106.6</v>
      </c>
      <c r="D195" s="22">
        <f t="shared" ref="D195:D202" si="142">E195+F195</f>
        <v>21.1</v>
      </c>
      <c r="E195" s="35">
        <f>E196+E197</f>
        <v>3</v>
      </c>
      <c r="F195" s="22">
        <f>F196+F197</f>
        <v>18.100000000000001</v>
      </c>
      <c r="G195" s="15">
        <f t="shared" si="141"/>
        <v>122.6</v>
      </c>
      <c r="H195" s="3">
        <f t="shared" si="141"/>
        <v>0</v>
      </c>
      <c r="L195" s="22">
        <f t="shared" ref="L195:L201" si="143">M195+N195</f>
        <v>19.8</v>
      </c>
      <c r="M195" s="35">
        <f>M196</f>
        <v>3</v>
      </c>
      <c r="N195" s="22">
        <f>N196</f>
        <v>16.8</v>
      </c>
    </row>
    <row r="196" spans="1:15" x14ac:dyDescent="0.25">
      <c r="A196" s="21" t="s">
        <v>1</v>
      </c>
      <c r="B196" s="23" t="s">
        <v>25</v>
      </c>
      <c r="C196" s="24">
        <v>106.6</v>
      </c>
      <c r="D196" s="24">
        <f>E196+F196</f>
        <v>21.1</v>
      </c>
      <c r="E196" s="36">
        <v>3</v>
      </c>
      <c r="F196" s="33">
        <v>18.100000000000001</v>
      </c>
      <c r="G196" s="16">
        <v>122.6</v>
      </c>
      <c r="H196" s="4"/>
      <c r="L196" s="24">
        <f t="shared" si="143"/>
        <v>19.8</v>
      </c>
      <c r="M196" s="36">
        <v>3</v>
      </c>
      <c r="N196" s="33">
        <v>16.8</v>
      </c>
    </row>
    <row r="197" spans="1:15" x14ac:dyDescent="0.25">
      <c r="A197" s="21"/>
      <c r="B197" s="23" t="s">
        <v>8</v>
      </c>
      <c r="C197" s="24"/>
      <c r="D197" s="24">
        <f>E197+F197</f>
        <v>0</v>
      </c>
      <c r="E197" s="36">
        <v>0</v>
      </c>
      <c r="F197" s="33"/>
      <c r="G197" s="16"/>
      <c r="H197" s="4"/>
      <c r="I197" s="57"/>
      <c r="J197" s="57"/>
      <c r="K197" s="57"/>
      <c r="L197" s="24">
        <f t="shared" si="143"/>
        <v>0</v>
      </c>
      <c r="M197" s="36">
        <v>0</v>
      </c>
      <c r="N197" s="33">
        <v>0</v>
      </c>
    </row>
    <row r="198" spans="1:15" ht="18" x14ac:dyDescent="0.25">
      <c r="A198" s="21" t="s">
        <v>137</v>
      </c>
      <c r="B198" s="39" t="s">
        <v>135</v>
      </c>
      <c r="C198" s="24"/>
      <c r="D198" s="30">
        <f t="shared" si="142"/>
        <v>205.1</v>
      </c>
      <c r="E198" s="29">
        <f>E199+E201</f>
        <v>205.1</v>
      </c>
      <c r="F198" s="30">
        <f>F199+F201</f>
        <v>0</v>
      </c>
      <c r="G198" s="16"/>
      <c r="H198" s="4"/>
      <c r="I198" s="8"/>
      <c r="J198" s="8"/>
      <c r="K198" s="8"/>
      <c r="L198" s="30">
        <f t="shared" si="143"/>
        <v>64.099999999999994</v>
      </c>
      <c r="M198" s="29">
        <f>M199+M201</f>
        <v>64.099999999999994</v>
      </c>
      <c r="N198" s="30">
        <f>N199+N201</f>
        <v>0</v>
      </c>
      <c r="O198" t="s">
        <v>143</v>
      </c>
    </row>
    <row r="199" spans="1:15" x14ac:dyDescent="0.25">
      <c r="A199" s="21"/>
      <c r="B199" s="23" t="s">
        <v>6</v>
      </c>
      <c r="C199" s="24"/>
      <c r="D199" s="24">
        <f t="shared" si="142"/>
        <v>202.9</v>
      </c>
      <c r="E199" s="36">
        <f>E200</f>
        <v>202.9</v>
      </c>
      <c r="F199" s="33">
        <f>F200</f>
        <v>0</v>
      </c>
      <c r="G199" s="16"/>
      <c r="H199" s="4"/>
      <c r="I199" s="8"/>
      <c r="J199" s="8"/>
      <c r="K199" s="8"/>
      <c r="L199" s="24">
        <f t="shared" si="143"/>
        <v>61.9</v>
      </c>
      <c r="M199" s="36">
        <f>M200</f>
        <v>61.9</v>
      </c>
      <c r="N199" s="33">
        <f>N200</f>
        <v>0</v>
      </c>
    </row>
    <row r="200" spans="1:15" x14ac:dyDescent="0.25">
      <c r="A200" s="21"/>
      <c r="B200" s="23" t="s">
        <v>8</v>
      </c>
      <c r="C200" s="24"/>
      <c r="D200" s="24">
        <f t="shared" si="142"/>
        <v>202.9</v>
      </c>
      <c r="E200" s="36">
        <v>202.9</v>
      </c>
      <c r="F200" s="33">
        <v>0</v>
      </c>
      <c r="G200" s="16"/>
      <c r="H200" s="4"/>
      <c r="I200" s="8"/>
      <c r="J200" s="8"/>
      <c r="K200" s="8"/>
      <c r="L200" s="24">
        <f t="shared" si="143"/>
        <v>61.9</v>
      </c>
      <c r="M200" s="36">
        <v>61.9</v>
      </c>
      <c r="N200" s="33">
        <v>0</v>
      </c>
    </row>
    <row r="201" spans="1:15" x14ac:dyDescent="0.25">
      <c r="A201" s="21"/>
      <c r="B201" s="23" t="s">
        <v>25</v>
      </c>
      <c r="C201" s="24"/>
      <c r="D201" s="24">
        <f t="shared" si="142"/>
        <v>2.2000000000000002</v>
      </c>
      <c r="E201" s="36">
        <v>2.2000000000000002</v>
      </c>
      <c r="F201" s="33">
        <v>0</v>
      </c>
      <c r="G201" s="16"/>
      <c r="H201" s="4"/>
      <c r="I201" s="8"/>
      <c r="J201" s="8"/>
      <c r="K201" s="8"/>
      <c r="L201" s="24">
        <f t="shared" si="143"/>
        <v>2.2000000000000002</v>
      </c>
      <c r="M201" s="36">
        <v>2.2000000000000002</v>
      </c>
      <c r="N201" s="33">
        <v>0</v>
      </c>
    </row>
    <row r="202" spans="1:15" ht="30" x14ac:dyDescent="0.25">
      <c r="A202" s="21" t="s">
        <v>83</v>
      </c>
      <c r="B202" s="17" t="s">
        <v>84</v>
      </c>
      <c r="C202" s="22">
        <f>SUM(C210,C227,C271,C276)</f>
        <v>1128.4000000000001</v>
      </c>
      <c r="D202" s="22">
        <f t="shared" si="142"/>
        <v>2620.1</v>
      </c>
      <c r="E202" s="35">
        <f>E203+E209</f>
        <v>1203.5999999999999</v>
      </c>
      <c r="F202" s="22">
        <f>F203+F209</f>
        <v>1416.5</v>
      </c>
      <c r="G202" s="22">
        <f t="shared" ref="G202:N202" si="144">G203+G209</f>
        <v>1255.5999999999999</v>
      </c>
      <c r="H202" s="22">
        <f t="shared" si="144"/>
        <v>1206.5</v>
      </c>
      <c r="I202" s="22">
        <f t="shared" si="144"/>
        <v>0</v>
      </c>
      <c r="J202" s="22">
        <f t="shared" si="144"/>
        <v>0</v>
      </c>
      <c r="K202" s="22">
        <f t="shared" si="144"/>
        <v>0</v>
      </c>
      <c r="L202" s="22">
        <f>L203+L209</f>
        <v>927.7</v>
      </c>
      <c r="M202" s="22">
        <f>M203</f>
        <v>616.5</v>
      </c>
      <c r="N202" s="22">
        <f t="shared" si="144"/>
        <v>311.2</v>
      </c>
      <c r="O202" s="68">
        <v>4.2</v>
      </c>
    </row>
    <row r="203" spans="1:15" x14ac:dyDescent="0.25">
      <c r="A203" s="21" t="s">
        <v>1</v>
      </c>
      <c r="B203" s="23" t="s">
        <v>6</v>
      </c>
      <c r="C203" s="24">
        <f>SUM(C211,C228,C272,C277)</f>
        <v>1042</v>
      </c>
      <c r="D203" s="24">
        <f>SUM(D211,D228,D272,D277)</f>
        <v>1339</v>
      </c>
      <c r="E203" s="36">
        <f>E204</f>
        <v>0</v>
      </c>
      <c r="F203" s="33">
        <f>F204</f>
        <v>1339</v>
      </c>
      <c r="G203" s="16">
        <f>SUM(G211,G228,G272,G277)</f>
        <v>1128.5</v>
      </c>
      <c r="H203" s="4">
        <f>SUM(H211,H228,H272,H277)</f>
        <v>1156.5</v>
      </c>
      <c r="L203" s="24">
        <f>L204+L205</f>
        <v>311.2</v>
      </c>
      <c r="M203" s="36">
        <f>M204+M205+M209</f>
        <v>616.5</v>
      </c>
      <c r="N203" s="33">
        <f>N204</f>
        <v>311.2</v>
      </c>
    </row>
    <row r="204" spans="1:15" x14ac:dyDescent="0.25">
      <c r="A204" s="21" t="s">
        <v>1</v>
      </c>
      <c r="B204" s="23" t="s">
        <v>10</v>
      </c>
      <c r="C204" s="24">
        <f>SUM(C212,C229,C273,C278)</f>
        <v>1042</v>
      </c>
      <c r="D204" s="24">
        <f>SUM(D212,D229,D273,D278)</f>
        <v>1339</v>
      </c>
      <c r="E204" s="36">
        <f>E212+E229+E273+E278</f>
        <v>0</v>
      </c>
      <c r="F204" s="33">
        <f>F212+F229+F273+F278</f>
        <v>1339</v>
      </c>
      <c r="G204" s="16">
        <f>SUM(G212,G229,G273,G278)</f>
        <v>1128.5</v>
      </c>
      <c r="H204" s="4">
        <f>SUM(H212,H229,H273,H278)</f>
        <v>1156.5</v>
      </c>
      <c r="L204" s="24">
        <f>M204+N204</f>
        <v>311.2</v>
      </c>
      <c r="M204" s="24">
        <f>SUM(M212,M229,M273,M278)</f>
        <v>0</v>
      </c>
      <c r="N204" s="24">
        <f>N208</f>
        <v>311.2</v>
      </c>
    </row>
    <row r="205" spans="1:15" x14ac:dyDescent="0.25">
      <c r="A205" s="21"/>
      <c r="B205" s="23" t="s">
        <v>8</v>
      </c>
      <c r="C205" s="24"/>
      <c r="D205" s="24"/>
      <c r="E205" s="36"/>
      <c r="F205" s="33"/>
      <c r="G205" s="16"/>
      <c r="H205" s="4"/>
      <c r="I205" s="65"/>
      <c r="J205" s="65"/>
      <c r="K205" s="65"/>
      <c r="L205" s="24">
        <f>M205+N205</f>
        <v>0</v>
      </c>
      <c r="M205" s="36">
        <f>M216</f>
        <v>0</v>
      </c>
      <c r="N205" s="24">
        <v>0</v>
      </c>
    </row>
    <row r="206" spans="1:15" x14ac:dyDescent="0.25">
      <c r="A206" s="21" t="s">
        <v>1</v>
      </c>
      <c r="B206" s="23" t="s">
        <v>11</v>
      </c>
      <c r="C206" s="24">
        <f t="shared" ref="C206:H207" si="145">SUM(C279)</f>
        <v>0</v>
      </c>
      <c r="D206" s="24">
        <f t="shared" si="145"/>
        <v>0</v>
      </c>
      <c r="E206" s="36"/>
      <c r="F206" s="33">
        <v>0</v>
      </c>
      <c r="G206" s="16">
        <f t="shared" si="145"/>
        <v>0</v>
      </c>
      <c r="H206" s="4">
        <f t="shared" si="145"/>
        <v>0</v>
      </c>
      <c r="L206" s="24">
        <f t="shared" ref="L206" si="146">SUM(L279)</f>
        <v>0</v>
      </c>
      <c r="M206" s="36">
        <v>0</v>
      </c>
      <c r="N206" s="33">
        <v>0</v>
      </c>
    </row>
    <row r="207" spans="1:15" x14ac:dyDescent="0.25">
      <c r="A207" s="21" t="s">
        <v>1</v>
      </c>
      <c r="B207" s="23" t="s">
        <v>12</v>
      </c>
      <c r="C207" s="24">
        <f t="shared" si="145"/>
        <v>0</v>
      </c>
      <c r="D207" s="24">
        <f t="shared" si="145"/>
        <v>0</v>
      </c>
      <c r="E207" s="36"/>
      <c r="F207" s="33">
        <v>0</v>
      </c>
      <c r="G207" s="16">
        <f t="shared" si="145"/>
        <v>0</v>
      </c>
      <c r="H207" s="4">
        <f t="shared" si="145"/>
        <v>0</v>
      </c>
      <c r="L207" s="24">
        <f t="shared" ref="L207" si="147">SUM(L280)</f>
        <v>0</v>
      </c>
      <c r="M207" s="36">
        <v>0</v>
      </c>
      <c r="N207" s="33">
        <v>0</v>
      </c>
    </row>
    <row r="208" spans="1:15" x14ac:dyDescent="0.25">
      <c r="A208" s="21" t="s">
        <v>1</v>
      </c>
      <c r="B208" s="23" t="s">
        <v>15</v>
      </c>
      <c r="C208" s="24">
        <f>SUM(C213,C230,C274,C281)</f>
        <v>1042</v>
      </c>
      <c r="D208" s="24">
        <f>E208+F208</f>
        <v>1339</v>
      </c>
      <c r="E208" s="36">
        <f>E213+E230+E274+E281</f>
        <v>0</v>
      </c>
      <c r="F208" s="34">
        <f>F213+F230+F274+F281</f>
        <v>1339</v>
      </c>
      <c r="G208" s="16">
        <f>SUM(G213,G230,G274,G281)</f>
        <v>1128.5</v>
      </c>
      <c r="H208" s="4">
        <f>SUM(H213,H230,H274,H281)</f>
        <v>1156.5</v>
      </c>
      <c r="L208" s="24">
        <f>M208+N208</f>
        <v>311.2</v>
      </c>
      <c r="M208" s="36">
        <f>M213+M230+M274+M281</f>
        <v>0</v>
      </c>
      <c r="N208" s="34">
        <f>N213+N230+N274+N281</f>
        <v>311.2</v>
      </c>
    </row>
    <row r="209" spans="1:15" x14ac:dyDescent="0.25">
      <c r="A209" s="21" t="s">
        <v>1</v>
      </c>
      <c r="B209" s="23" t="s">
        <v>25</v>
      </c>
      <c r="C209" s="24">
        <f>SUM(C214,C231,C275)</f>
        <v>86.4</v>
      </c>
      <c r="D209" s="24">
        <f>E209+F209</f>
        <v>1281.0999999999999</v>
      </c>
      <c r="E209" s="36">
        <f>E214+E231+E275</f>
        <v>1203.5999999999999</v>
      </c>
      <c r="F209" s="33">
        <f>F214+F231+F275</f>
        <v>77.5</v>
      </c>
      <c r="G209" s="16">
        <f>SUM(G214,G231,G275)</f>
        <v>127.1</v>
      </c>
      <c r="H209" s="4">
        <f>SUM(H214,H231,H275)</f>
        <v>50</v>
      </c>
      <c r="L209" s="38">
        <f>L214+L231+L254+L275</f>
        <v>616.5</v>
      </c>
      <c r="M209" s="38">
        <f>M214+M231+M254+M275</f>
        <v>616.5</v>
      </c>
      <c r="N209" s="24">
        <f>N214+N231+N275</f>
        <v>0</v>
      </c>
    </row>
    <row r="210" spans="1:15" x14ac:dyDescent="0.25">
      <c r="A210" s="21" t="s">
        <v>85</v>
      </c>
      <c r="B210" s="17" t="s">
        <v>86</v>
      </c>
      <c r="C210" s="22">
        <f>SUM(C215,C222)</f>
        <v>351.5</v>
      </c>
      <c r="D210" s="22">
        <f>E210+F210</f>
        <v>1626.1</v>
      </c>
      <c r="E210" s="35">
        <f>E211+E214</f>
        <v>1203.5999999999999</v>
      </c>
      <c r="F210" s="22">
        <f>F215+F222</f>
        <v>422.5</v>
      </c>
      <c r="G210" s="15">
        <f>SUM(G215,G222)</f>
        <v>409.1</v>
      </c>
      <c r="H210" s="3">
        <f>SUM(H215,H222)</f>
        <v>350</v>
      </c>
      <c r="L210" s="22">
        <f>M210+N210</f>
        <v>698.7</v>
      </c>
      <c r="M210" s="35">
        <f>M211+M214</f>
        <v>616.5</v>
      </c>
      <c r="N210" s="22">
        <f>N215+N222</f>
        <v>82.2</v>
      </c>
    </row>
    <row r="211" spans="1:15" x14ac:dyDescent="0.25">
      <c r="A211" s="21" t="s">
        <v>1</v>
      </c>
      <c r="B211" s="23" t="s">
        <v>6</v>
      </c>
      <c r="C211" s="24">
        <f t="shared" ref="C211:H213" si="148">SUM(C223)</f>
        <v>270.5</v>
      </c>
      <c r="D211" s="24">
        <f t="shared" si="148"/>
        <v>345</v>
      </c>
      <c r="E211" s="36">
        <f>E212</f>
        <v>0</v>
      </c>
      <c r="F211" s="33">
        <f>F223</f>
        <v>345</v>
      </c>
      <c r="G211" s="16">
        <f t="shared" si="148"/>
        <v>286</v>
      </c>
      <c r="H211" s="4">
        <f t="shared" si="148"/>
        <v>300</v>
      </c>
      <c r="L211" s="24">
        <f t="shared" ref="L211" si="149">SUM(L223)</f>
        <v>82.2</v>
      </c>
      <c r="M211" s="36">
        <f>M212</f>
        <v>0</v>
      </c>
      <c r="N211" s="33">
        <f>N223</f>
        <v>82.2</v>
      </c>
    </row>
    <row r="212" spans="1:15" x14ac:dyDescent="0.25">
      <c r="A212" s="21" t="s">
        <v>1</v>
      </c>
      <c r="B212" s="23" t="s">
        <v>10</v>
      </c>
      <c r="C212" s="24">
        <f t="shared" si="148"/>
        <v>270.5</v>
      </c>
      <c r="D212" s="24">
        <f t="shared" si="148"/>
        <v>345</v>
      </c>
      <c r="E212" s="36">
        <f>E213</f>
        <v>0</v>
      </c>
      <c r="F212" s="33">
        <f>F224</f>
        <v>345</v>
      </c>
      <c r="G212" s="16">
        <f t="shared" si="148"/>
        <v>286</v>
      </c>
      <c r="H212" s="4">
        <f t="shared" si="148"/>
        <v>300</v>
      </c>
      <c r="L212" s="24">
        <f t="shared" ref="L212" si="150">SUM(L224)</f>
        <v>82.2</v>
      </c>
      <c r="M212" s="36">
        <f>M213</f>
        <v>0</v>
      </c>
      <c r="N212" s="33">
        <f>N224</f>
        <v>82.2</v>
      </c>
    </row>
    <row r="213" spans="1:15" x14ac:dyDescent="0.25">
      <c r="A213" s="21" t="s">
        <v>1</v>
      </c>
      <c r="B213" s="23" t="s">
        <v>15</v>
      </c>
      <c r="C213" s="24">
        <f t="shared" si="148"/>
        <v>270.5</v>
      </c>
      <c r="D213" s="24">
        <f t="shared" si="148"/>
        <v>345</v>
      </c>
      <c r="E213" s="36">
        <f>E225</f>
        <v>0</v>
      </c>
      <c r="F213" s="33">
        <f>F225</f>
        <v>345</v>
      </c>
      <c r="G213" s="16">
        <f t="shared" si="148"/>
        <v>286</v>
      </c>
      <c r="H213" s="4">
        <f t="shared" si="148"/>
        <v>300</v>
      </c>
      <c r="L213" s="24">
        <f t="shared" ref="L213" si="151">SUM(L225)</f>
        <v>82.2</v>
      </c>
      <c r="M213" s="36">
        <f>M225</f>
        <v>0</v>
      </c>
      <c r="N213" s="33">
        <f>N225</f>
        <v>82.2</v>
      </c>
    </row>
    <row r="214" spans="1:15" x14ac:dyDescent="0.25">
      <c r="A214" s="21" t="s">
        <v>1</v>
      </c>
      <c r="B214" s="23" t="s">
        <v>25</v>
      </c>
      <c r="C214" s="24">
        <f>SUM(C217,C226)</f>
        <v>81</v>
      </c>
      <c r="D214" s="24">
        <f>SUM(D217,D226)</f>
        <v>1281.0999999999999</v>
      </c>
      <c r="E214" s="36">
        <f>E217+E226</f>
        <v>1203.5999999999999</v>
      </c>
      <c r="F214" s="33">
        <f>F217+F226</f>
        <v>77.5</v>
      </c>
      <c r="G214" s="16">
        <f>SUM(G217,G226)</f>
        <v>123.1</v>
      </c>
      <c r="H214" s="4">
        <f>SUM(H217,H226)</f>
        <v>50</v>
      </c>
      <c r="L214" s="24">
        <f>L217+L226</f>
        <v>616.5</v>
      </c>
      <c r="M214" s="36">
        <f>M217</f>
        <v>616.5</v>
      </c>
      <c r="N214" s="33">
        <f>N217+N226</f>
        <v>0</v>
      </c>
    </row>
    <row r="215" spans="1:15" ht="34.5" customHeight="1" x14ac:dyDescent="0.25">
      <c r="A215" s="21" t="s">
        <v>87</v>
      </c>
      <c r="B215" s="17" t="s">
        <v>88</v>
      </c>
      <c r="C215" s="22">
        <f>SUM(C218)</f>
        <v>81</v>
      </c>
      <c r="D215" s="22">
        <f>SUM(D218)</f>
        <v>1221.0999999999999</v>
      </c>
      <c r="E215" s="35">
        <f>E216+E217</f>
        <v>1203.5999999999999</v>
      </c>
      <c r="F215" s="22">
        <f>F217</f>
        <v>17.5</v>
      </c>
      <c r="G215" s="22">
        <f t="shared" ref="G215:K215" si="152">G217</f>
        <v>118.1</v>
      </c>
      <c r="H215" s="22">
        <f t="shared" si="152"/>
        <v>50</v>
      </c>
      <c r="I215" s="22">
        <f t="shared" si="152"/>
        <v>0</v>
      </c>
      <c r="J215" s="22">
        <f t="shared" si="152"/>
        <v>0</v>
      </c>
      <c r="K215" s="22">
        <f t="shared" si="152"/>
        <v>0</v>
      </c>
      <c r="L215" s="22">
        <f>L216+L217</f>
        <v>616.5</v>
      </c>
      <c r="M215" s="22">
        <f>M216+M217</f>
        <v>616.5</v>
      </c>
      <c r="N215" s="22">
        <f>N216+N217</f>
        <v>0</v>
      </c>
    </row>
    <row r="216" spans="1:15" ht="53.25" customHeight="1" x14ac:dyDescent="0.25">
      <c r="A216" s="21"/>
      <c r="B216" s="17" t="s">
        <v>139</v>
      </c>
      <c r="C216" s="22"/>
      <c r="D216" s="22">
        <f>E216+F216</f>
        <v>0</v>
      </c>
      <c r="E216" s="35">
        <f>E219</f>
        <v>0</v>
      </c>
      <c r="F216" s="22">
        <v>0</v>
      </c>
      <c r="G216" s="67"/>
      <c r="H216" s="22"/>
      <c r="I216" s="22"/>
      <c r="J216" s="22"/>
      <c r="K216" s="22"/>
      <c r="L216" s="22">
        <f>M216+N216</f>
        <v>0</v>
      </c>
      <c r="M216" s="22">
        <f>M219</f>
        <v>0</v>
      </c>
      <c r="N216" s="22">
        <v>0</v>
      </c>
    </row>
    <row r="217" spans="1:15" ht="25.5" customHeight="1" x14ac:dyDescent="0.25">
      <c r="A217" s="21" t="s">
        <v>1</v>
      </c>
      <c r="B217" s="23" t="s">
        <v>25</v>
      </c>
      <c r="C217" s="24">
        <f t="shared" ref="C217:H217" si="153">SUM(C220)</f>
        <v>81</v>
      </c>
      <c r="D217" s="24">
        <f t="shared" si="153"/>
        <v>1221.0999999999999</v>
      </c>
      <c r="E217" s="36">
        <f>E220</f>
        <v>1203.5999999999999</v>
      </c>
      <c r="F217" s="33">
        <f>F218</f>
        <v>17.5</v>
      </c>
      <c r="G217" s="16">
        <f t="shared" si="153"/>
        <v>118.1</v>
      </c>
      <c r="H217" s="4">
        <f t="shared" si="153"/>
        <v>50</v>
      </c>
      <c r="L217" s="24">
        <f>M217+N217</f>
        <v>616.5</v>
      </c>
      <c r="M217" s="24">
        <f t="shared" ref="M217" si="154">SUM(M220)</f>
        <v>616.5</v>
      </c>
      <c r="N217" s="24">
        <f>N220</f>
        <v>0</v>
      </c>
    </row>
    <row r="218" spans="1:15" ht="30" x14ac:dyDescent="0.25">
      <c r="A218" s="21" t="s">
        <v>89</v>
      </c>
      <c r="B218" s="17" t="s">
        <v>90</v>
      </c>
      <c r="C218" s="22">
        <f t="shared" ref="C218:H218" si="155">SUM(C220)</f>
        <v>81</v>
      </c>
      <c r="D218" s="22">
        <f>E218+F218</f>
        <v>1221.0999999999999</v>
      </c>
      <c r="E218" s="35">
        <f>E219+E220</f>
        <v>1203.5999999999999</v>
      </c>
      <c r="F218" s="22">
        <f>F220</f>
        <v>17.5</v>
      </c>
      <c r="G218" s="15">
        <f t="shared" si="155"/>
        <v>118.1</v>
      </c>
      <c r="H218" s="3">
        <f t="shared" si="155"/>
        <v>50</v>
      </c>
      <c r="L218" s="22">
        <f>M218+N218</f>
        <v>616.5</v>
      </c>
      <c r="M218" s="35">
        <f>M219+M220</f>
        <v>616.5</v>
      </c>
      <c r="N218" s="22">
        <f>N219+N220</f>
        <v>0</v>
      </c>
    </row>
    <row r="219" spans="1:15" ht="57.75" customHeight="1" x14ac:dyDescent="0.25">
      <c r="A219" s="21"/>
      <c r="B219" s="17" t="s">
        <v>139</v>
      </c>
      <c r="C219" s="22"/>
      <c r="D219" s="22">
        <v>0</v>
      </c>
      <c r="E219" s="35">
        <v>0</v>
      </c>
      <c r="F219" s="22">
        <v>0</v>
      </c>
      <c r="G219" s="15"/>
      <c r="H219" s="3"/>
      <c r="I219" s="66"/>
      <c r="J219" s="66"/>
      <c r="K219" s="66"/>
      <c r="L219" s="22">
        <v>0</v>
      </c>
      <c r="M219" s="35">
        <v>0</v>
      </c>
      <c r="N219" s="22">
        <v>0</v>
      </c>
    </row>
    <row r="220" spans="1:15" ht="43.5" customHeight="1" x14ac:dyDescent="0.25">
      <c r="A220" s="21" t="s">
        <v>1</v>
      </c>
      <c r="B220" s="23" t="s">
        <v>25</v>
      </c>
      <c r="C220" s="24">
        <v>81</v>
      </c>
      <c r="D220" s="24">
        <f t="shared" ref="D220:D227" si="156">E220+F220</f>
        <v>1221.0999999999999</v>
      </c>
      <c r="E220" s="36">
        <v>1203.5999999999999</v>
      </c>
      <c r="F220" s="33">
        <v>17.5</v>
      </c>
      <c r="G220" s="16">
        <v>118.1</v>
      </c>
      <c r="H220" s="4">
        <v>50</v>
      </c>
      <c r="L220" s="24">
        <f>M220+N220</f>
        <v>616.5</v>
      </c>
      <c r="M220" s="36">
        <v>616.5</v>
      </c>
      <c r="N220" s="33">
        <v>0</v>
      </c>
    </row>
    <row r="221" spans="1:15" ht="2.25" hidden="1" customHeight="1" x14ac:dyDescent="0.25">
      <c r="A221" s="21"/>
      <c r="B221" s="23"/>
      <c r="C221" s="24"/>
      <c r="D221" s="24"/>
      <c r="E221" s="36"/>
      <c r="F221" s="33"/>
      <c r="G221" s="16"/>
      <c r="H221" s="4"/>
      <c r="I221" s="66"/>
      <c r="J221" s="66"/>
      <c r="K221" s="66"/>
      <c r="L221" s="24"/>
      <c r="M221" s="36"/>
      <c r="N221" s="33"/>
    </row>
    <row r="222" spans="1:15" ht="36.75" customHeight="1" x14ac:dyDescent="0.25">
      <c r="A222" s="21" t="s">
        <v>91</v>
      </c>
      <c r="B222" s="17" t="s">
        <v>92</v>
      </c>
      <c r="C222" s="22">
        <f t="shared" ref="C222" si="157">SUM(C223,C226)</f>
        <v>270.5</v>
      </c>
      <c r="D222" s="22">
        <f t="shared" si="156"/>
        <v>405</v>
      </c>
      <c r="E222" s="35">
        <f>E223+E226</f>
        <v>0</v>
      </c>
      <c r="F222" s="22">
        <f>F223+F226</f>
        <v>405</v>
      </c>
      <c r="G222" s="22">
        <f t="shared" ref="G222:N222" si="158">G223+G226</f>
        <v>291</v>
      </c>
      <c r="H222" s="22">
        <f t="shared" si="158"/>
        <v>300</v>
      </c>
      <c r="I222" s="22">
        <f t="shared" si="158"/>
        <v>0</v>
      </c>
      <c r="J222" s="22">
        <f t="shared" si="158"/>
        <v>0</v>
      </c>
      <c r="K222" s="22">
        <f t="shared" si="158"/>
        <v>0</v>
      </c>
      <c r="L222" s="22">
        <f t="shared" si="158"/>
        <v>82.2</v>
      </c>
      <c r="M222" s="22">
        <f t="shared" si="158"/>
        <v>0</v>
      </c>
      <c r="N222" s="22">
        <f t="shared" si="158"/>
        <v>82.2</v>
      </c>
      <c r="O222">
        <v>0.2</v>
      </c>
    </row>
    <row r="223" spans="1:15" x14ac:dyDescent="0.25">
      <c r="A223" s="21" t="s">
        <v>1</v>
      </c>
      <c r="B223" s="23" t="s">
        <v>6</v>
      </c>
      <c r="C223" s="24">
        <f t="shared" ref="C223:H224" si="159">SUM(C224)</f>
        <v>270.5</v>
      </c>
      <c r="D223" s="24">
        <f t="shared" si="156"/>
        <v>345</v>
      </c>
      <c r="E223" s="36">
        <f>E224</f>
        <v>0</v>
      </c>
      <c r="F223" s="33">
        <f>F224</f>
        <v>345</v>
      </c>
      <c r="G223" s="16">
        <f t="shared" si="159"/>
        <v>286</v>
      </c>
      <c r="H223" s="4">
        <f t="shared" si="159"/>
        <v>300</v>
      </c>
      <c r="L223" s="24">
        <f t="shared" ref="L223:L226" si="160">M223+N223</f>
        <v>82.2</v>
      </c>
      <c r="M223" s="36">
        <f>M224</f>
        <v>0</v>
      </c>
      <c r="N223" s="33">
        <f>N224</f>
        <v>82.2</v>
      </c>
    </row>
    <row r="224" spans="1:15" x14ac:dyDescent="0.25">
      <c r="A224" s="21" t="s">
        <v>1</v>
      </c>
      <c r="B224" s="23" t="s">
        <v>10</v>
      </c>
      <c r="C224" s="24">
        <f t="shared" si="159"/>
        <v>270.5</v>
      </c>
      <c r="D224" s="24">
        <f t="shared" si="156"/>
        <v>345</v>
      </c>
      <c r="E224" s="36">
        <f>E225</f>
        <v>0</v>
      </c>
      <c r="F224" s="33">
        <f>F225</f>
        <v>345</v>
      </c>
      <c r="G224" s="16">
        <f t="shared" si="159"/>
        <v>286</v>
      </c>
      <c r="H224" s="4">
        <f t="shared" si="159"/>
        <v>300</v>
      </c>
      <c r="L224" s="24">
        <f t="shared" si="160"/>
        <v>82.2</v>
      </c>
      <c r="M224" s="36">
        <f>M225</f>
        <v>0</v>
      </c>
      <c r="N224" s="33">
        <f>N225</f>
        <v>82.2</v>
      </c>
    </row>
    <row r="225" spans="1:15" x14ac:dyDescent="0.25">
      <c r="A225" s="21" t="s">
        <v>1</v>
      </c>
      <c r="B225" s="23" t="s">
        <v>15</v>
      </c>
      <c r="C225" s="24">
        <v>270.5</v>
      </c>
      <c r="D225" s="24">
        <f t="shared" si="156"/>
        <v>345</v>
      </c>
      <c r="E225" s="36">
        <v>0</v>
      </c>
      <c r="F225" s="33">
        <v>345</v>
      </c>
      <c r="G225" s="16">
        <v>286</v>
      </c>
      <c r="H225" s="4">
        <v>300</v>
      </c>
      <c r="L225" s="24">
        <f t="shared" si="160"/>
        <v>82.2</v>
      </c>
      <c r="M225" s="36">
        <v>0</v>
      </c>
      <c r="N225" s="33">
        <v>82.2</v>
      </c>
    </row>
    <row r="226" spans="1:15" x14ac:dyDescent="0.25">
      <c r="A226" s="21" t="s">
        <v>1</v>
      </c>
      <c r="B226" s="23" t="s">
        <v>25</v>
      </c>
      <c r="C226" s="24">
        <v>0</v>
      </c>
      <c r="D226" s="24">
        <f t="shared" si="156"/>
        <v>60</v>
      </c>
      <c r="E226" s="36">
        <v>0</v>
      </c>
      <c r="F226" s="33">
        <v>60</v>
      </c>
      <c r="G226" s="16">
        <v>5</v>
      </c>
      <c r="H226" s="4">
        <v>0</v>
      </c>
      <c r="L226" s="24">
        <f t="shared" si="160"/>
        <v>0</v>
      </c>
      <c r="M226" s="36">
        <v>0</v>
      </c>
      <c r="N226" s="33">
        <v>0</v>
      </c>
    </row>
    <row r="227" spans="1:15" ht="30" x14ac:dyDescent="0.25">
      <c r="A227" s="21" t="s">
        <v>93</v>
      </c>
      <c r="B227" s="17" t="s">
        <v>94</v>
      </c>
      <c r="C227" s="22">
        <f t="shared" ref="C227:H230" si="161">SUM(C232,C267)</f>
        <v>678.40000000000009</v>
      </c>
      <c r="D227" s="22">
        <f t="shared" si="156"/>
        <v>874</v>
      </c>
      <c r="E227" s="35">
        <f>E228+E231</f>
        <v>0</v>
      </c>
      <c r="F227" s="22">
        <f>F228+F231</f>
        <v>874</v>
      </c>
      <c r="G227" s="22">
        <f t="shared" ref="G227:N227" si="162">G228+G231</f>
        <v>749.5</v>
      </c>
      <c r="H227" s="22">
        <f t="shared" si="162"/>
        <v>743.5</v>
      </c>
      <c r="I227" s="22">
        <f t="shared" si="162"/>
        <v>0</v>
      </c>
      <c r="J227" s="22">
        <f t="shared" si="162"/>
        <v>0</v>
      </c>
      <c r="K227" s="22">
        <f t="shared" si="162"/>
        <v>0</v>
      </c>
      <c r="L227" s="22">
        <f t="shared" si="162"/>
        <v>203.5</v>
      </c>
      <c r="M227" s="22">
        <f t="shared" si="162"/>
        <v>0</v>
      </c>
      <c r="N227" s="22">
        <f t="shared" si="162"/>
        <v>203.5</v>
      </c>
    </row>
    <row r="228" spans="1:15" x14ac:dyDescent="0.25">
      <c r="A228" s="21" t="s">
        <v>1</v>
      </c>
      <c r="B228" s="23" t="s">
        <v>6</v>
      </c>
      <c r="C228" s="24">
        <f t="shared" si="161"/>
        <v>674.50000000000011</v>
      </c>
      <c r="D228" s="24">
        <f t="shared" si="161"/>
        <v>874</v>
      </c>
      <c r="E228" s="36">
        <f>E229</f>
        <v>0</v>
      </c>
      <c r="F228" s="33">
        <f>F229</f>
        <v>874</v>
      </c>
      <c r="G228" s="16">
        <f t="shared" si="161"/>
        <v>745.5</v>
      </c>
      <c r="H228" s="4">
        <f t="shared" si="161"/>
        <v>743.5</v>
      </c>
      <c r="L228" s="24">
        <f t="shared" ref="L228" si="163">SUM(L233,L268)</f>
        <v>203.5</v>
      </c>
      <c r="M228" s="36">
        <f>M229</f>
        <v>0</v>
      </c>
      <c r="N228" s="33">
        <f>N229</f>
        <v>203.5</v>
      </c>
    </row>
    <row r="229" spans="1:15" x14ac:dyDescent="0.25">
      <c r="A229" s="21" t="s">
        <v>1</v>
      </c>
      <c r="B229" s="23" t="s">
        <v>10</v>
      </c>
      <c r="C229" s="24">
        <f t="shared" si="161"/>
        <v>674.50000000000011</v>
      </c>
      <c r="D229" s="24">
        <f t="shared" si="161"/>
        <v>874</v>
      </c>
      <c r="E229" s="36">
        <f>E234+E269+E273+E278</f>
        <v>0</v>
      </c>
      <c r="F229" s="33">
        <f>F230</f>
        <v>874</v>
      </c>
      <c r="G229" s="16">
        <f t="shared" si="161"/>
        <v>745.5</v>
      </c>
      <c r="H229" s="4">
        <f t="shared" si="161"/>
        <v>743.5</v>
      </c>
      <c r="L229" s="24">
        <f t="shared" ref="L229" si="164">SUM(L234,L269)</f>
        <v>203.5</v>
      </c>
      <c r="M229" s="36">
        <f>M234+M269+M273+M278</f>
        <v>0</v>
      </c>
      <c r="N229" s="33">
        <f>N230</f>
        <v>203.5</v>
      </c>
    </row>
    <row r="230" spans="1:15" x14ac:dyDescent="0.25">
      <c r="A230" s="21" t="s">
        <v>1</v>
      </c>
      <c r="B230" s="23" t="s">
        <v>15</v>
      </c>
      <c r="C230" s="24">
        <f t="shared" si="161"/>
        <v>674.50000000000011</v>
      </c>
      <c r="D230" s="24">
        <f>E230+F230</f>
        <v>874</v>
      </c>
      <c r="E230" s="36"/>
      <c r="F230" s="33">
        <v>874</v>
      </c>
      <c r="G230" s="16">
        <f t="shared" si="161"/>
        <v>745.5</v>
      </c>
      <c r="H230" s="4">
        <f t="shared" si="161"/>
        <v>743.5</v>
      </c>
      <c r="L230" s="38">
        <f>L235+L269</f>
        <v>203.5</v>
      </c>
      <c r="M230" s="38">
        <f t="shared" ref="M230" si="165">M235+M269</f>
        <v>0</v>
      </c>
      <c r="N230" s="24">
        <f>N235+N269</f>
        <v>203.5</v>
      </c>
    </row>
    <row r="231" spans="1:15" x14ac:dyDescent="0.25">
      <c r="A231" s="21" t="s">
        <v>1</v>
      </c>
      <c r="B231" s="23" t="s">
        <v>25</v>
      </c>
      <c r="C231" s="24">
        <f t="shared" ref="C231:H231" si="166">SUM(C236)</f>
        <v>3.9</v>
      </c>
      <c r="D231" s="24">
        <f>E231+F231</f>
        <v>0</v>
      </c>
      <c r="E231" s="36">
        <f>E236+E270+E275</f>
        <v>0</v>
      </c>
      <c r="F231" s="33">
        <v>0</v>
      </c>
      <c r="G231" s="16">
        <f t="shared" si="166"/>
        <v>4</v>
      </c>
      <c r="H231" s="4">
        <f t="shared" si="166"/>
        <v>0</v>
      </c>
      <c r="L231" s="24">
        <f>M231+N231</f>
        <v>0</v>
      </c>
      <c r="M231" s="24">
        <f t="shared" ref="M231" si="167">M236+M254+M270+M275</f>
        <v>0</v>
      </c>
      <c r="N231" s="24">
        <v>0</v>
      </c>
    </row>
    <row r="232" spans="1:15" ht="39" customHeight="1" x14ac:dyDescent="0.25">
      <c r="A232" s="21" t="s">
        <v>95</v>
      </c>
      <c r="B232" s="17" t="s">
        <v>96</v>
      </c>
      <c r="C232" s="22">
        <f t="shared" ref="C232:H235" si="168">SUM(C237,C241,C246,C250,C255,C259,C263)</f>
        <v>582.30000000000007</v>
      </c>
      <c r="D232" s="22">
        <f>E232+F232</f>
        <v>744</v>
      </c>
      <c r="E232" s="35">
        <f>E233</f>
        <v>0</v>
      </c>
      <c r="F232" s="22">
        <f>F237+F241+F246+F250+F255+F259+F263</f>
        <v>744</v>
      </c>
      <c r="G232" s="22">
        <f t="shared" ref="G232:M232" si="169">G237+G241+G246+G250+G255+G259+G263</f>
        <v>649.5</v>
      </c>
      <c r="H232" s="22">
        <f t="shared" si="169"/>
        <v>643.5</v>
      </c>
      <c r="I232" s="22">
        <f t="shared" si="169"/>
        <v>0</v>
      </c>
      <c r="J232" s="22">
        <f t="shared" si="169"/>
        <v>0</v>
      </c>
      <c r="K232" s="22">
        <f t="shared" si="169"/>
        <v>0</v>
      </c>
      <c r="L232" s="22">
        <f>M232+N232</f>
        <v>189.6</v>
      </c>
      <c r="M232" s="22">
        <f t="shared" si="169"/>
        <v>0</v>
      </c>
      <c r="N232" s="22">
        <f>N233+N236</f>
        <v>189.6</v>
      </c>
      <c r="O232" s="68">
        <v>4</v>
      </c>
    </row>
    <row r="233" spans="1:15" x14ac:dyDescent="0.25">
      <c r="A233" s="21" t="s">
        <v>1</v>
      </c>
      <c r="B233" s="23" t="s">
        <v>6</v>
      </c>
      <c r="C233" s="24">
        <f t="shared" si="168"/>
        <v>578.40000000000009</v>
      </c>
      <c r="D233" s="24">
        <f>D234</f>
        <v>744</v>
      </c>
      <c r="E233" s="24">
        <f t="shared" ref="E233:F233" si="170">E234</f>
        <v>0</v>
      </c>
      <c r="F233" s="24">
        <f t="shared" si="170"/>
        <v>744</v>
      </c>
      <c r="G233" s="16">
        <f t="shared" si="168"/>
        <v>645.5</v>
      </c>
      <c r="H233" s="4">
        <f t="shared" si="168"/>
        <v>643.5</v>
      </c>
      <c r="L233" s="24">
        <f>L234</f>
        <v>189.6</v>
      </c>
      <c r="M233" s="24">
        <f t="shared" ref="M233:N233" si="171">M234</f>
        <v>0</v>
      </c>
      <c r="N233" s="24">
        <f t="shared" si="171"/>
        <v>189.6</v>
      </c>
    </row>
    <row r="234" spans="1:15" x14ac:dyDescent="0.25">
      <c r="A234" s="21" t="s">
        <v>1</v>
      </c>
      <c r="B234" s="23" t="s">
        <v>10</v>
      </c>
      <c r="C234" s="24">
        <f t="shared" si="168"/>
        <v>578.40000000000009</v>
      </c>
      <c r="D234" s="24">
        <f>D239+D243+D248+D252+D257+D261+D265</f>
        <v>744</v>
      </c>
      <c r="E234" s="38">
        <f t="shared" ref="E234:F234" si="172">E239+E243+E248+E252+E257+E261+E265</f>
        <v>0</v>
      </c>
      <c r="F234" s="24">
        <f t="shared" si="172"/>
        <v>744</v>
      </c>
      <c r="G234" s="16">
        <f t="shared" si="168"/>
        <v>645.5</v>
      </c>
      <c r="H234" s="4">
        <f t="shared" si="168"/>
        <v>643.5</v>
      </c>
      <c r="L234" s="24">
        <f>L235</f>
        <v>189.6</v>
      </c>
      <c r="M234" s="38">
        <f t="shared" ref="M234" si="173">M239+M243+M248+M252+M257+M261+M265</f>
        <v>0</v>
      </c>
      <c r="N234" s="24">
        <f>N235</f>
        <v>189.6</v>
      </c>
    </row>
    <row r="235" spans="1:15" x14ac:dyDescent="0.25">
      <c r="A235" s="21" t="s">
        <v>1</v>
      </c>
      <c r="B235" s="23" t="s">
        <v>15</v>
      </c>
      <c r="C235" s="24">
        <f t="shared" si="168"/>
        <v>578.40000000000009</v>
      </c>
      <c r="D235" s="24">
        <f>D240+D244+D249+D253+D258+D262+D266</f>
        <v>744</v>
      </c>
      <c r="E235" s="24">
        <f t="shared" ref="E235:F235" si="174">E240+E244+E249+E253+E258+E262+E266</f>
        <v>0</v>
      </c>
      <c r="F235" s="24">
        <f t="shared" si="174"/>
        <v>744</v>
      </c>
      <c r="G235" s="16">
        <f t="shared" si="168"/>
        <v>645.5</v>
      </c>
      <c r="H235" s="4">
        <f t="shared" si="168"/>
        <v>643.5</v>
      </c>
      <c r="L235" s="24">
        <f>M235+N235</f>
        <v>189.6</v>
      </c>
      <c r="M235" s="24">
        <f t="shared" ref="M235" si="175">M240+M244+M249+M253+M258+M262+M266</f>
        <v>0</v>
      </c>
      <c r="N235" s="24">
        <v>189.6</v>
      </c>
    </row>
    <row r="236" spans="1:15" x14ac:dyDescent="0.25">
      <c r="A236" s="21" t="s">
        <v>1</v>
      </c>
      <c r="B236" s="23" t="s">
        <v>25</v>
      </c>
      <c r="C236" s="24">
        <f t="shared" ref="C236:H236" si="176">SUM(C245,C254)</f>
        <v>3.9</v>
      </c>
      <c r="D236" s="24">
        <f>E236+F236</f>
        <v>0</v>
      </c>
      <c r="E236" s="36">
        <f>E245+E254</f>
        <v>0</v>
      </c>
      <c r="F236" s="33">
        <v>0</v>
      </c>
      <c r="G236" s="16">
        <f t="shared" si="176"/>
        <v>4</v>
      </c>
      <c r="H236" s="4">
        <f t="shared" si="176"/>
        <v>0</v>
      </c>
      <c r="L236" s="24">
        <f>M236+N236</f>
        <v>0</v>
      </c>
      <c r="M236" s="36">
        <f>M245+M254</f>
        <v>0</v>
      </c>
      <c r="N236" s="33">
        <v>0</v>
      </c>
    </row>
    <row r="237" spans="1:15" ht="73.5" customHeight="1" x14ac:dyDescent="0.25">
      <c r="A237" s="21" t="s">
        <v>97</v>
      </c>
      <c r="B237" s="17" t="s">
        <v>98</v>
      </c>
      <c r="C237" s="22">
        <f t="shared" ref="C237:H239" si="177">SUM(C238)</f>
        <v>60</v>
      </c>
      <c r="D237" s="22">
        <f>E237+F237</f>
        <v>77</v>
      </c>
      <c r="E237" s="35"/>
      <c r="F237" s="22">
        <f>F238</f>
        <v>77</v>
      </c>
      <c r="G237" s="15">
        <f t="shared" si="177"/>
        <v>97</v>
      </c>
      <c r="H237" s="3">
        <f t="shared" si="177"/>
        <v>97</v>
      </c>
      <c r="L237" s="22">
        <f>M237+N237</f>
        <v>16.600000000000001</v>
      </c>
      <c r="M237" s="35"/>
      <c r="N237" s="22">
        <f>N238</f>
        <v>16.600000000000001</v>
      </c>
    </row>
    <row r="238" spans="1:15" x14ac:dyDescent="0.25">
      <c r="A238" s="21" t="s">
        <v>1</v>
      </c>
      <c r="B238" s="23" t="s">
        <v>6</v>
      </c>
      <c r="C238" s="24">
        <f t="shared" si="177"/>
        <v>60</v>
      </c>
      <c r="D238" s="24">
        <f>D239</f>
        <v>77</v>
      </c>
      <c r="E238" s="36"/>
      <c r="F238" s="33">
        <f>F239</f>
        <v>77</v>
      </c>
      <c r="G238" s="16">
        <f t="shared" si="177"/>
        <v>97</v>
      </c>
      <c r="H238" s="4">
        <f t="shared" si="177"/>
        <v>97</v>
      </c>
      <c r="L238" s="24">
        <f>L239</f>
        <v>16.600000000000001</v>
      </c>
      <c r="M238" s="36"/>
      <c r="N238" s="33">
        <f>N239</f>
        <v>16.600000000000001</v>
      </c>
    </row>
    <row r="239" spans="1:15" x14ac:dyDescent="0.25">
      <c r="A239" s="21" t="s">
        <v>1</v>
      </c>
      <c r="B239" s="23" t="s">
        <v>10</v>
      </c>
      <c r="C239" s="24">
        <f t="shared" si="177"/>
        <v>60</v>
      </c>
      <c r="D239" s="24">
        <f>D240</f>
        <v>77</v>
      </c>
      <c r="E239" s="36"/>
      <c r="F239" s="33">
        <f>F240</f>
        <v>77</v>
      </c>
      <c r="G239" s="16">
        <f t="shared" si="177"/>
        <v>97</v>
      </c>
      <c r="H239" s="4">
        <f t="shared" si="177"/>
        <v>97</v>
      </c>
      <c r="L239" s="24">
        <f>M239+N239</f>
        <v>16.600000000000001</v>
      </c>
      <c r="M239" s="36"/>
      <c r="N239" s="33">
        <f>N240</f>
        <v>16.600000000000001</v>
      </c>
    </row>
    <row r="240" spans="1:15" x14ac:dyDescent="0.25">
      <c r="A240" s="21" t="s">
        <v>1</v>
      </c>
      <c r="B240" s="23" t="s">
        <v>15</v>
      </c>
      <c r="C240" s="24">
        <v>60</v>
      </c>
      <c r="D240" s="24">
        <f>E240+F240</f>
        <v>77</v>
      </c>
      <c r="E240" s="36"/>
      <c r="F240" s="33">
        <v>77</v>
      </c>
      <c r="G240" s="16">
        <v>97</v>
      </c>
      <c r="H240" s="4">
        <v>97</v>
      </c>
      <c r="L240" s="24">
        <f>M240+N240</f>
        <v>16.600000000000001</v>
      </c>
      <c r="M240" s="36"/>
      <c r="N240" s="33">
        <v>16.600000000000001</v>
      </c>
    </row>
    <row r="241" spans="1:14" ht="25.5" x14ac:dyDescent="0.25">
      <c r="A241" s="21" t="s">
        <v>99</v>
      </c>
      <c r="B241" s="17" t="s">
        <v>100</v>
      </c>
      <c r="C241" s="22">
        <f t="shared" ref="C241:H241" si="178">SUM(C242,C245)</f>
        <v>250.20000000000002</v>
      </c>
      <c r="D241" s="22">
        <f>D242+D245</f>
        <v>250</v>
      </c>
      <c r="E241" s="35"/>
      <c r="F241" s="22">
        <f>F242+F245</f>
        <v>250</v>
      </c>
      <c r="G241" s="15">
        <f t="shared" si="178"/>
        <v>250.2</v>
      </c>
      <c r="H241" s="3">
        <f t="shared" si="178"/>
        <v>250</v>
      </c>
      <c r="L241" s="22">
        <f>L242+L245</f>
        <v>67.099999999999994</v>
      </c>
      <c r="M241" s="35"/>
      <c r="N241" s="22">
        <f>N242+N245</f>
        <v>67.099999999999994</v>
      </c>
    </row>
    <row r="242" spans="1:14" x14ac:dyDescent="0.25">
      <c r="A242" s="21" t="s">
        <v>1</v>
      </c>
      <c r="B242" s="23" t="s">
        <v>6</v>
      </c>
      <c r="C242" s="24">
        <f t="shared" ref="C242:H243" si="179">SUM(C243)</f>
        <v>246.3</v>
      </c>
      <c r="D242" s="24">
        <f>D243</f>
        <v>250</v>
      </c>
      <c r="E242" s="36"/>
      <c r="F242" s="33">
        <f>F243</f>
        <v>250</v>
      </c>
      <c r="G242" s="16">
        <f t="shared" si="179"/>
        <v>249.7</v>
      </c>
      <c r="H242" s="4">
        <f t="shared" si="179"/>
        <v>250</v>
      </c>
      <c r="L242" s="24">
        <f>L243</f>
        <v>67.099999999999994</v>
      </c>
      <c r="M242" s="36"/>
      <c r="N242" s="33">
        <f>N243</f>
        <v>67.099999999999994</v>
      </c>
    </row>
    <row r="243" spans="1:14" x14ac:dyDescent="0.25">
      <c r="A243" s="21" t="s">
        <v>1</v>
      </c>
      <c r="B243" s="23" t="s">
        <v>10</v>
      </c>
      <c r="C243" s="24">
        <f t="shared" si="179"/>
        <v>246.3</v>
      </c>
      <c r="D243" s="24">
        <f>D244</f>
        <v>250</v>
      </c>
      <c r="E243" s="36"/>
      <c r="F243" s="33">
        <f>F244</f>
        <v>250</v>
      </c>
      <c r="G243" s="16">
        <f t="shared" si="179"/>
        <v>249.7</v>
      </c>
      <c r="H243" s="4">
        <f t="shared" si="179"/>
        <v>250</v>
      </c>
      <c r="L243" s="24">
        <f>L244</f>
        <v>67.099999999999994</v>
      </c>
      <c r="M243" s="36"/>
      <c r="N243" s="33">
        <f>N244</f>
        <v>67.099999999999994</v>
      </c>
    </row>
    <row r="244" spans="1:14" x14ac:dyDescent="0.25">
      <c r="A244" s="21" t="s">
        <v>1</v>
      </c>
      <c r="B244" s="23" t="s">
        <v>15</v>
      </c>
      <c r="C244" s="24">
        <v>246.3</v>
      </c>
      <c r="D244" s="24">
        <f t="shared" ref="D244:D250" si="180">E244+F244</f>
        <v>250</v>
      </c>
      <c r="E244" s="36"/>
      <c r="F244" s="33">
        <v>250</v>
      </c>
      <c r="G244" s="16">
        <v>249.7</v>
      </c>
      <c r="H244" s="4">
        <v>250</v>
      </c>
      <c r="L244" s="24">
        <f t="shared" ref="L244:L250" si="181">M244+N244</f>
        <v>67.099999999999994</v>
      </c>
      <c r="M244" s="36"/>
      <c r="N244" s="33">
        <v>67.099999999999994</v>
      </c>
    </row>
    <row r="245" spans="1:14" x14ac:dyDescent="0.25">
      <c r="A245" s="21" t="s">
        <v>1</v>
      </c>
      <c r="B245" s="23" t="s">
        <v>25</v>
      </c>
      <c r="C245" s="24">
        <v>3.9</v>
      </c>
      <c r="D245" s="24">
        <f t="shared" si="180"/>
        <v>0</v>
      </c>
      <c r="E245" s="36"/>
      <c r="F245" s="33">
        <v>0</v>
      </c>
      <c r="G245" s="16">
        <v>0.5</v>
      </c>
      <c r="H245" s="4">
        <v>0</v>
      </c>
      <c r="L245" s="24">
        <f t="shared" si="181"/>
        <v>0</v>
      </c>
      <c r="M245" s="36"/>
      <c r="N245" s="33">
        <v>0</v>
      </c>
    </row>
    <row r="246" spans="1:14" ht="25.5" x14ac:dyDescent="0.25">
      <c r="A246" s="21" t="s">
        <v>101</v>
      </c>
      <c r="B246" s="17" t="s">
        <v>102</v>
      </c>
      <c r="C246" s="22">
        <f t="shared" ref="C246:H248" si="182">SUM(C247)</f>
        <v>57</v>
      </c>
      <c r="D246" s="22">
        <f t="shared" si="180"/>
        <v>77</v>
      </c>
      <c r="E246" s="35"/>
      <c r="F246" s="22">
        <f>F247</f>
        <v>77</v>
      </c>
      <c r="G246" s="15">
        <f t="shared" si="182"/>
        <v>57</v>
      </c>
      <c r="H246" s="3">
        <f t="shared" si="182"/>
        <v>57</v>
      </c>
      <c r="L246" s="22">
        <f t="shared" si="181"/>
        <v>20.100000000000001</v>
      </c>
      <c r="M246" s="35"/>
      <c r="N246" s="22">
        <f>N247</f>
        <v>20.100000000000001</v>
      </c>
    </row>
    <row r="247" spans="1:14" x14ac:dyDescent="0.25">
      <c r="A247" s="21" t="s">
        <v>1</v>
      </c>
      <c r="B247" s="23" t="s">
        <v>6</v>
      </c>
      <c r="C247" s="24">
        <f t="shared" si="182"/>
        <v>57</v>
      </c>
      <c r="D247" s="24">
        <f t="shared" si="180"/>
        <v>77</v>
      </c>
      <c r="E247" s="36"/>
      <c r="F247" s="33">
        <f>F248</f>
        <v>77</v>
      </c>
      <c r="G247" s="16">
        <f t="shared" si="182"/>
        <v>57</v>
      </c>
      <c r="H247" s="4">
        <f t="shared" si="182"/>
        <v>57</v>
      </c>
      <c r="L247" s="24">
        <f t="shared" si="181"/>
        <v>20.100000000000001</v>
      </c>
      <c r="M247" s="36"/>
      <c r="N247" s="33">
        <f>N248</f>
        <v>20.100000000000001</v>
      </c>
    </row>
    <row r="248" spans="1:14" x14ac:dyDescent="0.25">
      <c r="A248" s="21" t="s">
        <v>1</v>
      </c>
      <c r="B248" s="23" t="s">
        <v>10</v>
      </c>
      <c r="C248" s="24">
        <f t="shared" si="182"/>
        <v>57</v>
      </c>
      <c r="D248" s="24">
        <f t="shared" si="180"/>
        <v>77</v>
      </c>
      <c r="E248" s="36"/>
      <c r="F248" s="33">
        <f>F249</f>
        <v>77</v>
      </c>
      <c r="G248" s="16">
        <f t="shared" si="182"/>
        <v>57</v>
      </c>
      <c r="H248" s="4">
        <f t="shared" si="182"/>
        <v>57</v>
      </c>
      <c r="L248" s="24">
        <f t="shared" si="181"/>
        <v>20.100000000000001</v>
      </c>
      <c r="M248" s="36"/>
      <c r="N248" s="33">
        <f>N249</f>
        <v>20.100000000000001</v>
      </c>
    </row>
    <row r="249" spans="1:14" x14ac:dyDescent="0.25">
      <c r="A249" s="21" t="s">
        <v>1</v>
      </c>
      <c r="B249" s="23" t="s">
        <v>15</v>
      </c>
      <c r="C249" s="24">
        <v>57</v>
      </c>
      <c r="D249" s="24">
        <f t="shared" si="180"/>
        <v>77</v>
      </c>
      <c r="E249" s="36"/>
      <c r="F249" s="33">
        <v>77</v>
      </c>
      <c r="G249" s="16">
        <v>57</v>
      </c>
      <c r="H249" s="4">
        <v>57</v>
      </c>
      <c r="L249" s="24">
        <f t="shared" si="181"/>
        <v>20.100000000000001</v>
      </c>
      <c r="M249" s="36"/>
      <c r="N249" s="33">
        <v>20.100000000000001</v>
      </c>
    </row>
    <row r="250" spans="1:14" ht="25.5" x14ac:dyDescent="0.25">
      <c r="A250" s="21" t="s">
        <v>103</v>
      </c>
      <c r="B250" s="17" t="s">
        <v>104</v>
      </c>
      <c r="C250" s="22">
        <f t="shared" ref="C250:H250" si="183">SUM(C251,C254)</f>
        <v>51.6</v>
      </c>
      <c r="D250" s="22">
        <f t="shared" si="180"/>
        <v>51.5</v>
      </c>
      <c r="E250" s="35"/>
      <c r="F250" s="22">
        <f>F251</f>
        <v>51.5</v>
      </c>
      <c r="G250" s="15">
        <f t="shared" si="183"/>
        <v>54.6</v>
      </c>
      <c r="H250" s="3">
        <f t="shared" si="183"/>
        <v>51</v>
      </c>
      <c r="L250" s="22">
        <f t="shared" si="181"/>
        <v>9.9</v>
      </c>
      <c r="M250" s="35"/>
      <c r="N250" s="22">
        <f>N251</f>
        <v>9.9</v>
      </c>
    </row>
    <row r="251" spans="1:14" x14ac:dyDescent="0.25">
      <c r="A251" s="21" t="s">
        <v>1</v>
      </c>
      <c r="B251" s="23" t="s">
        <v>6</v>
      </c>
      <c r="C251" s="24">
        <f t="shared" ref="C251:H252" si="184">SUM(C252)</f>
        <v>51.6</v>
      </c>
      <c r="D251" s="24">
        <f>D252</f>
        <v>51.5</v>
      </c>
      <c r="E251" s="36"/>
      <c r="F251" s="33">
        <f>F252</f>
        <v>51.5</v>
      </c>
      <c r="G251" s="16">
        <f t="shared" si="184"/>
        <v>51.1</v>
      </c>
      <c r="H251" s="4">
        <f t="shared" si="184"/>
        <v>51</v>
      </c>
      <c r="L251" s="24">
        <f>L252</f>
        <v>9.9</v>
      </c>
      <c r="M251" s="36"/>
      <c r="N251" s="33">
        <f>N252</f>
        <v>9.9</v>
      </c>
    </row>
    <row r="252" spans="1:14" x14ac:dyDescent="0.25">
      <c r="A252" s="21" t="s">
        <v>1</v>
      </c>
      <c r="B252" s="23" t="s">
        <v>10</v>
      </c>
      <c r="C252" s="24">
        <f t="shared" si="184"/>
        <v>51.6</v>
      </c>
      <c r="D252" s="24">
        <f>D253</f>
        <v>51.5</v>
      </c>
      <c r="E252" s="36"/>
      <c r="F252" s="33">
        <f>F253</f>
        <v>51.5</v>
      </c>
      <c r="G252" s="16">
        <f t="shared" si="184"/>
        <v>51.1</v>
      </c>
      <c r="H252" s="4">
        <f t="shared" si="184"/>
        <v>51</v>
      </c>
      <c r="L252" s="24">
        <f>L253</f>
        <v>9.9</v>
      </c>
      <c r="M252" s="36"/>
      <c r="N252" s="33">
        <f>N253</f>
        <v>9.9</v>
      </c>
    </row>
    <row r="253" spans="1:14" x14ac:dyDescent="0.25">
      <c r="A253" s="21" t="s">
        <v>1</v>
      </c>
      <c r="B253" s="23" t="s">
        <v>15</v>
      </c>
      <c r="C253" s="24">
        <v>51.6</v>
      </c>
      <c r="D253" s="24">
        <f>E253+F253</f>
        <v>51.5</v>
      </c>
      <c r="E253" s="36"/>
      <c r="F253" s="33">
        <v>51.5</v>
      </c>
      <c r="G253" s="16">
        <v>51.1</v>
      </c>
      <c r="H253" s="4">
        <v>51</v>
      </c>
      <c r="L253" s="24">
        <f>M253+N253</f>
        <v>9.9</v>
      </c>
      <c r="M253" s="36"/>
      <c r="N253" s="33">
        <v>9.9</v>
      </c>
    </row>
    <row r="254" spans="1:14" x14ac:dyDescent="0.25">
      <c r="A254" s="21" t="s">
        <v>1</v>
      </c>
      <c r="B254" s="23" t="s">
        <v>25</v>
      </c>
      <c r="C254" s="24">
        <v>0</v>
      </c>
      <c r="D254" s="24">
        <v>0</v>
      </c>
      <c r="E254" s="36"/>
      <c r="F254" s="33">
        <v>0</v>
      </c>
      <c r="G254" s="16">
        <v>3.5</v>
      </c>
      <c r="H254" s="4">
        <v>0</v>
      </c>
      <c r="L254" s="24">
        <v>0</v>
      </c>
      <c r="M254" s="36"/>
      <c r="N254" s="33">
        <v>0</v>
      </c>
    </row>
    <row r="255" spans="1:14" ht="25.5" x14ac:dyDescent="0.25">
      <c r="A255" s="21" t="s">
        <v>105</v>
      </c>
      <c r="B255" s="17" t="s">
        <v>106</v>
      </c>
      <c r="C255" s="22">
        <f t="shared" ref="C255:H257" si="185">SUM(C256)</f>
        <v>8.5</v>
      </c>
      <c r="D255" s="22">
        <f>E255+F255</f>
        <v>8.5</v>
      </c>
      <c r="E255" s="35"/>
      <c r="F255" s="22">
        <f>F256</f>
        <v>8.5</v>
      </c>
      <c r="G255" s="15">
        <f t="shared" si="185"/>
        <v>8.5</v>
      </c>
      <c r="H255" s="3">
        <f t="shared" si="185"/>
        <v>8.5</v>
      </c>
      <c r="L255" s="22">
        <f>M255+N255</f>
        <v>2.1</v>
      </c>
      <c r="M255" s="35"/>
      <c r="N255" s="22">
        <f>N256</f>
        <v>2.1</v>
      </c>
    </row>
    <row r="256" spans="1:14" x14ac:dyDescent="0.25">
      <c r="A256" s="21" t="s">
        <v>1</v>
      </c>
      <c r="B256" s="23" t="s">
        <v>6</v>
      </c>
      <c r="C256" s="24">
        <f t="shared" si="185"/>
        <v>8.5</v>
      </c>
      <c r="D256" s="24">
        <f>D257</f>
        <v>8.5</v>
      </c>
      <c r="E256" s="36"/>
      <c r="F256" s="33">
        <f>F257</f>
        <v>8.5</v>
      </c>
      <c r="G256" s="16">
        <f t="shared" si="185"/>
        <v>8.5</v>
      </c>
      <c r="H256" s="4">
        <f t="shared" si="185"/>
        <v>8.5</v>
      </c>
      <c r="L256" s="24">
        <f>L257</f>
        <v>2.1</v>
      </c>
      <c r="M256" s="36"/>
      <c r="N256" s="33">
        <f>N257</f>
        <v>2.1</v>
      </c>
    </row>
    <row r="257" spans="1:15" x14ac:dyDescent="0.25">
      <c r="A257" s="21" t="s">
        <v>1</v>
      </c>
      <c r="B257" s="23" t="s">
        <v>10</v>
      </c>
      <c r="C257" s="24">
        <f t="shared" si="185"/>
        <v>8.5</v>
      </c>
      <c r="D257" s="24">
        <f>D258</f>
        <v>8.5</v>
      </c>
      <c r="E257" s="36"/>
      <c r="F257" s="33">
        <f>F258</f>
        <v>8.5</v>
      </c>
      <c r="G257" s="16">
        <f t="shared" si="185"/>
        <v>8.5</v>
      </c>
      <c r="H257" s="4">
        <f t="shared" si="185"/>
        <v>8.5</v>
      </c>
      <c r="L257" s="24">
        <f>L258</f>
        <v>2.1</v>
      </c>
      <c r="M257" s="36"/>
      <c r="N257" s="33">
        <f>N258</f>
        <v>2.1</v>
      </c>
    </row>
    <row r="258" spans="1:15" x14ac:dyDescent="0.25">
      <c r="A258" s="21" t="s">
        <v>1</v>
      </c>
      <c r="B258" s="23" t="s">
        <v>15</v>
      </c>
      <c r="C258" s="24">
        <v>8.5</v>
      </c>
      <c r="D258" s="24">
        <f>E258+F258</f>
        <v>8.5</v>
      </c>
      <c r="E258" s="36"/>
      <c r="F258" s="33">
        <v>8.5</v>
      </c>
      <c r="G258" s="16">
        <v>8.5</v>
      </c>
      <c r="H258" s="4">
        <v>8.5</v>
      </c>
      <c r="L258" s="24">
        <f>M258+N258</f>
        <v>2.1</v>
      </c>
      <c r="M258" s="36"/>
      <c r="N258" s="33">
        <v>2.1</v>
      </c>
    </row>
    <row r="259" spans="1:15" ht="45" x14ac:dyDescent="0.25">
      <c r="A259" s="21" t="s">
        <v>107</v>
      </c>
      <c r="B259" s="17" t="s">
        <v>108</v>
      </c>
      <c r="C259" s="22">
        <f t="shared" ref="C259:H261" si="186">SUM(C260)</f>
        <v>105</v>
      </c>
      <c r="D259" s="22">
        <f>E259+F259</f>
        <v>180</v>
      </c>
      <c r="E259" s="35"/>
      <c r="F259" s="22">
        <f>F260</f>
        <v>180</v>
      </c>
      <c r="G259" s="15">
        <f t="shared" si="186"/>
        <v>130</v>
      </c>
      <c r="H259" s="3">
        <f t="shared" si="186"/>
        <v>130</v>
      </c>
      <c r="L259" s="22">
        <f>M259+N259</f>
        <v>48.7</v>
      </c>
      <c r="M259" s="35"/>
      <c r="N259" s="22">
        <f>N260</f>
        <v>48.7</v>
      </c>
      <c r="O259" s="68">
        <v>4</v>
      </c>
    </row>
    <row r="260" spans="1:15" x14ac:dyDescent="0.25">
      <c r="A260" s="21" t="s">
        <v>1</v>
      </c>
      <c r="B260" s="23" t="s">
        <v>6</v>
      </c>
      <c r="C260" s="24">
        <f t="shared" si="186"/>
        <v>105</v>
      </c>
      <c r="D260" s="24">
        <f>D261</f>
        <v>180</v>
      </c>
      <c r="E260" s="36"/>
      <c r="F260" s="33">
        <f>F261</f>
        <v>180</v>
      </c>
      <c r="G260" s="16">
        <f t="shared" si="186"/>
        <v>130</v>
      </c>
      <c r="H260" s="4">
        <f t="shared" si="186"/>
        <v>130</v>
      </c>
      <c r="L260" s="24">
        <f>L261</f>
        <v>48.7</v>
      </c>
      <c r="M260" s="36"/>
      <c r="N260" s="33">
        <f>N261</f>
        <v>48.7</v>
      </c>
    </row>
    <row r="261" spans="1:15" x14ac:dyDescent="0.25">
      <c r="A261" s="21" t="s">
        <v>1</v>
      </c>
      <c r="B261" s="23" t="s">
        <v>10</v>
      </c>
      <c r="C261" s="24">
        <f t="shared" si="186"/>
        <v>105</v>
      </c>
      <c r="D261" s="24">
        <f>D262</f>
        <v>180</v>
      </c>
      <c r="E261" s="36"/>
      <c r="F261" s="33">
        <f>F262</f>
        <v>180</v>
      </c>
      <c r="G261" s="16">
        <f t="shared" si="186"/>
        <v>130</v>
      </c>
      <c r="H261" s="4">
        <f t="shared" si="186"/>
        <v>130</v>
      </c>
      <c r="L261" s="24">
        <f>L262</f>
        <v>48.7</v>
      </c>
      <c r="M261" s="36"/>
      <c r="N261" s="33">
        <f>N262</f>
        <v>48.7</v>
      </c>
    </row>
    <row r="262" spans="1:15" x14ac:dyDescent="0.25">
      <c r="A262" s="21" t="s">
        <v>1</v>
      </c>
      <c r="B262" s="23" t="s">
        <v>15</v>
      </c>
      <c r="C262" s="24">
        <v>105</v>
      </c>
      <c r="D262" s="24">
        <f>E262+F262</f>
        <v>180</v>
      </c>
      <c r="E262" s="36"/>
      <c r="F262" s="33">
        <v>180</v>
      </c>
      <c r="G262" s="16">
        <v>130</v>
      </c>
      <c r="H262" s="4">
        <v>130</v>
      </c>
      <c r="L262" s="24">
        <f>M262+N262</f>
        <v>48.7</v>
      </c>
      <c r="M262" s="36"/>
      <c r="N262" s="33">
        <v>48.7</v>
      </c>
    </row>
    <row r="263" spans="1:15" ht="73.5" customHeight="1" x14ac:dyDescent="0.25">
      <c r="A263" s="21" t="s">
        <v>109</v>
      </c>
      <c r="B263" s="17" t="s">
        <v>110</v>
      </c>
      <c r="C263" s="22">
        <f t="shared" ref="C263:H265" si="187">SUM(C264)</f>
        <v>50</v>
      </c>
      <c r="D263" s="22">
        <f>E263+F263</f>
        <v>100</v>
      </c>
      <c r="E263" s="35"/>
      <c r="F263" s="22">
        <f>F264</f>
        <v>100</v>
      </c>
      <c r="G263" s="22">
        <f t="shared" ref="G263:N263" si="188">G264</f>
        <v>52.2</v>
      </c>
      <c r="H263" s="22">
        <f t="shared" si="188"/>
        <v>50</v>
      </c>
      <c r="I263" s="22">
        <f t="shared" si="188"/>
        <v>0</v>
      </c>
      <c r="J263" s="22">
        <f t="shared" si="188"/>
        <v>0</v>
      </c>
      <c r="K263" s="22">
        <f t="shared" si="188"/>
        <v>0</v>
      </c>
      <c r="L263" s="22">
        <f t="shared" si="188"/>
        <v>25.1</v>
      </c>
      <c r="M263" s="22">
        <f t="shared" si="188"/>
        <v>0</v>
      </c>
      <c r="N263" s="22">
        <f t="shared" si="188"/>
        <v>25.1</v>
      </c>
    </row>
    <row r="264" spans="1:15" x14ac:dyDescent="0.25">
      <c r="A264" s="21" t="s">
        <v>1</v>
      </c>
      <c r="B264" s="23" t="s">
        <v>6</v>
      </c>
      <c r="C264" s="24">
        <f t="shared" si="187"/>
        <v>50</v>
      </c>
      <c r="D264" s="24">
        <f>D265</f>
        <v>100</v>
      </c>
      <c r="E264" s="36"/>
      <c r="F264" s="33">
        <f>F265</f>
        <v>100</v>
      </c>
      <c r="G264" s="16">
        <f t="shared" si="187"/>
        <v>52.2</v>
      </c>
      <c r="H264" s="4">
        <f t="shared" si="187"/>
        <v>50</v>
      </c>
      <c r="L264" s="24">
        <f>L265</f>
        <v>25.1</v>
      </c>
      <c r="M264" s="36"/>
      <c r="N264" s="33">
        <f>N265</f>
        <v>25.1</v>
      </c>
    </row>
    <row r="265" spans="1:15" x14ac:dyDescent="0.25">
      <c r="A265" s="21" t="s">
        <v>1</v>
      </c>
      <c r="B265" s="23" t="s">
        <v>10</v>
      </c>
      <c r="C265" s="24">
        <f t="shared" si="187"/>
        <v>50</v>
      </c>
      <c r="D265" s="24">
        <f>D266</f>
        <v>100</v>
      </c>
      <c r="E265" s="36"/>
      <c r="F265" s="33">
        <f>F266</f>
        <v>100</v>
      </c>
      <c r="G265" s="16">
        <f t="shared" si="187"/>
        <v>52.2</v>
      </c>
      <c r="H265" s="4">
        <f t="shared" si="187"/>
        <v>50</v>
      </c>
      <c r="L265" s="24">
        <f>L266</f>
        <v>25.1</v>
      </c>
      <c r="M265" s="36"/>
      <c r="N265" s="33">
        <f>N266</f>
        <v>25.1</v>
      </c>
    </row>
    <row r="266" spans="1:15" x14ac:dyDescent="0.25">
      <c r="A266" s="21" t="s">
        <v>1</v>
      </c>
      <c r="B266" s="23" t="s">
        <v>15</v>
      </c>
      <c r="C266" s="24">
        <v>50</v>
      </c>
      <c r="D266" s="24">
        <f t="shared" ref="D266:D271" si="189">E266+F266</f>
        <v>100</v>
      </c>
      <c r="E266" s="36"/>
      <c r="F266" s="33">
        <v>100</v>
      </c>
      <c r="G266" s="16">
        <v>52.2</v>
      </c>
      <c r="H266" s="4">
        <v>50</v>
      </c>
      <c r="L266" s="24">
        <f t="shared" ref="L266:L271" si="190">M266+N266</f>
        <v>25.1</v>
      </c>
      <c r="M266" s="36"/>
      <c r="N266" s="33">
        <v>25.1</v>
      </c>
    </row>
    <row r="267" spans="1:15" ht="39" customHeight="1" x14ac:dyDescent="0.25">
      <c r="A267" s="21" t="s">
        <v>111</v>
      </c>
      <c r="B267" s="17" t="s">
        <v>112</v>
      </c>
      <c r="C267" s="22">
        <f t="shared" ref="C267:H269" si="191">SUM(C268)</f>
        <v>96.1</v>
      </c>
      <c r="D267" s="22">
        <f t="shared" si="189"/>
        <v>130</v>
      </c>
      <c r="E267" s="35"/>
      <c r="F267" s="22">
        <f>F268+F270</f>
        <v>130</v>
      </c>
      <c r="G267" s="22">
        <f t="shared" ref="G267:N267" si="192">G268+G270</f>
        <v>200</v>
      </c>
      <c r="H267" s="22">
        <f t="shared" si="192"/>
        <v>200</v>
      </c>
      <c r="I267" s="22">
        <f t="shared" si="192"/>
        <v>0</v>
      </c>
      <c r="J267" s="22">
        <f t="shared" si="192"/>
        <v>0</v>
      </c>
      <c r="K267" s="22">
        <f t="shared" si="192"/>
        <v>0</v>
      </c>
      <c r="L267" s="22">
        <f t="shared" si="192"/>
        <v>13.9</v>
      </c>
      <c r="M267" s="22">
        <f t="shared" si="192"/>
        <v>0</v>
      </c>
      <c r="N267" s="22">
        <f t="shared" si="192"/>
        <v>13.9</v>
      </c>
      <c r="O267" s="64"/>
    </row>
    <row r="268" spans="1:15" x14ac:dyDescent="0.25">
      <c r="A268" s="21" t="s">
        <v>1</v>
      </c>
      <c r="B268" s="23" t="s">
        <v>6</v>
      </c>
      <c r="C268" s="24">
        <f t="shared" si="191"/>
        <v>96.1</v>
      </c>
      <c r="D268" s="24">
        <f t="shared" si="189"/>
        <v>130</v>
      </c>
      <c r="E268" s="36"/>
      <c r="F268" s="33">
        <f>F269</f>
        <v>130</v>
      </c>
      <c r="G268" s="16">
        <f t="shared" si="191"/>
        <v>100</v>
      </c>
      <c r="H268" s="4">
        <f t="shared" si="191"/>
        <v>100</v>
      </c>
      <c r="L268" s="24">
        <f t="shared" si="190"/>
        <v>13.9</v>
      </c>
      <c r="M268" s="36"/>
      <c r="N268" s="33">
        <f>N269</f>
        <v>13.9</v>
      </c>
    </row>
    <row r="269" spans="1:15" x14ac:dyDescent="0.25">
      <c r="A269" s="21" t="s">
        <v>1</v>
      </c>
      <c r="B269" s="23" t="s">
        <v>10</v>
      </c>
      <c r="C269" s="24">
        <f t="shared" si="191"/>
        <v>96.1</v>
      </c>
      <c r="D269" s="24">
        <f t="shared" si="189"/>
        <v>130</v>
      </c>
      <c r="E269" s="36"/>
      <c r="F269" s="33">
        <v>130</v>
      </c>
      <c r="G269" s="16">
        <f t="shared" si="191"/>
        <v>100</v>
      </c>
      <c r="H269" s="4">
        <f t="shared" si="191"/>
        <v>100</v>
      </c>
      <c r="L269" s="24">
        <f>M269+N269</f>
        <v>13.9</v>
      </c>
      <c r="M269" s="36"/>
      <c r="N269" s="33">
        <v>13.9</v>
      </c>
    </row>
    <row r="270" spans="1:15" ht="25.5" customHeight="1" x14ac:dyDescent="0.25">
      <c r="A270" s="40" t="s">
        <v>1</v>
      </c>
      <c r="B270" s="41" t="s">
        <v>25</v>
      </c>
      <c r="C270" s="42">
        <v>96.1</v>
      </c>
      <c r="D270" s="42">
        <f t="shared" si="189"/>
        <v>0</v>
      </c>
      <c r="E270" s="43"/>
      <c r="F270" s="44">
        <v>0</v>
      </c>
      <c r="G270" s="16">
        <v>100</v>
      </c>
      <c r="H270" s="4">
        <v>100</v>
      </c>
      <c r="L270" s="42">
        <f t="shared" si="190"/>
        <v>0</v>
      </c>
      <c r="M270" s="43"/>
      <c r="N270" s="44">
        <v>0</v>
      </c>
    </row>
    <row r="271" spans="1:15" ht="45" x14ac:dyDescent="0.25">
      <c r="A271" s="21" t="s">
        <v>113</v>
      </c>
      <c r="B271" s="17" t="s">
        <v>114</v>
      </c>
      <c r="C271" s="22">
        <f t="shared" ref="C271:H271" si="193">SUM(C272,C275)</f>
        <v>30.5</v>
      </c>
      <c r="D271" s="22">
        <f t="shared" si="189"/>
        <v>45</v>
      </c>
      <c r="E271" s="35">
        <f>E275</f>
        <v>0</v>
      </c>
      <c r="F271" s="22">
        <f>F272+F275</f>
        <v>45</v>
      </c>
      <c r="G271" s="15">
        <f t="shared" si="193"/>
        <v>29</v>
      </c>
      <c r="H271" s="3">
        <f t="shared" si="193"/>
        <v>45</v>
      </c>
      <c r="L271" s="22">
        <f t="shared" si="190"/>
        <v>4.5</v>
      </c>
      <c r="M271" s="35">
        <f>M275</f>
        <v>0</v>
      </c>
      <c r="N271" s="22">
        <f>N272+N275</f>
        <v>4.5</v>
      </c>
    </row>
    <row r="272" spans="1:15" x14ac:dyDescent="0.25">
      <c r="A272" s="21" t="s">
        <v>1</v>
      </c>
      <c r="B272" s="23" t="s">
        <v>6</v>
      </c>
      <c r="C272" s="24">
        <f t="shared" ref="C272:H273" si="194">SUM(C273)</f>
        <v>29</v>
      </c>
      <c r="D272" s="24">
        <f t="shared" si="194"/>
        <v>45</v>
      </c>
      <c r="E272" s="36"/>
      <c r="F272" s="33">
        <f>F273</f>
        <v>45</v>
      </c>
      <c r="G272" s="16">
        <f t="shared" si="194"/>
        <v>29</v>
      </c>
      <c r="H272" s="4">
        <f t="shared" si="194"/>
        <v>45</v>
      </c>
      <c r="L272" s="24">
        <f t="shared" ref="L272" si="195">SUM(L273)</f>
        <v>4.5</v>
      </c>
      <c r="M272" s="36"/>
      <c r="N272" s="33">
        <f>N273</f>
        <v>4.5</v>
      </c>
    </row>
    <row r="273" spans="1:15" x14ac:dyDescent="0.25">
      <c r="A273" s="21" t="s">
        <v>1</v>
      </c>
      <c r="B273" s="23" t="s">
        <v>10</v>
      </c>
      <c r="C273" s="24">
        <f t="shared" si="194"/>
        <v>29</v>
      </c>
      <c r="D273" s="24">
        <f t="shared" si="194"/>
        <v>45</v>
      </c>
      <c r="E273" s="36"/>
      <c r="F273" s="33">
        <f>F274</f>
        <v>45</v>
      </c>
      <c r="G273" s="16">
        <f t="shared" si="194"/>
        <v>29</v>
      </c>
      <c r="H273" s="4">
        <f t="shared" si="194"/>
        <v>45</v>
      </c>
      <c r="L273" s="24">
        <f>M273+N273</f>
        <v>4.5</v>
      </c>
      <c r="M273" s="36"/>
      <c r="N273" s="33">
        <f>N274</f>
        <v>4.5</v>
      </c>
    </row>
    <row r="274" spans="1:15" x14ac:dyDescent="0.25">
      <c r="A274" s="21" t="s">
        <v>1</v>
      </c>
      <c r="B274" s="23" t="s">
        <v>15</v>
      </c>
      <c r="C274" s="24">
        <v>29</v>
      </c>
      <c r="D274" s="24">
        <f>E274+F274</f>
        <v>45</v>
      </c>
      <c r="E274" s="36"/>
      <c r="F274" s="33">
        <v>45</v>
      </c>
      <c r="G274" s="16">
        <v>29</v>
      </c>
      <c r="H274" s="4">
        <v>45</v>
      </c>
      <c r="L274" s="24">
        <f>M274+N274</f>
        <v>4.5</v>
      </c>
      <c r="M274" s="36"/>
      <c r="N274" s="33">
        <v>4.5</v>
      </c>
    </row>
    <row r="275" spans="1:15" x14ac:dyDescent="0.25">
      <c r="A275" s="21" t="s">
        <v>1</v>
      </c>
      <c r="B275" s="23" t="s">
        <v>25</v>
      </c>
      <c r="C275" s="24">
        <v>1.5</v>
      </c>
      <c r="D275" s="24">
        <f>E275+F275</f>
        <v>0</v>
      </c>
      <c r="E275" s="36"/>
      <c r="F275" s="22">
        <v>0</v>
      </c>
      <c r="G275" s="16">
        <v>0</v>
      </c>
      <c r="H275" s="4">
        <v>0</v>
      </c>
      <c r="L275" s="24">
        <f>M275+N275</f>
        <v>0</v>
      </c>
      <c r="M275" s="36"/>
      <c r="N275" s="22">
        <v>0</v>
      </c>
    </row>
    <row r="276" spans="1:15" x14ac:dyDescent="0.25">
      <c r="A276" s="21" t="s">
        <v>115</v>
      </c>
      <c r="B276" s="17" t="s">
        <v>116</v>
      </c>
      <c r="C276" s="22">
        <f t="shared" ref="C276:H277" si="196">SUM(C277)</f>
        <v>68</v>
      </c>
      <c r="D276" s="22">
        <f>E276+F276</f>
        <v>75</v>
      </c>
      <c r="E276" s="35">
        <f>E281</f>
        <v>0</v>
      </c>
      <c r="F276" s="22">
        <f>F277</f>
        <v>75</v>
      </c>
      <c r="G276" s="15">
        <f t="shared" si="196"/>
        <v>68</v>
      </c>
      <c r="H276" s="3">
        <f t="shared" si="196"/>
        <v>68</v>
      </c>
      <c r="L276" s="22">
        <f>M276+N276</f>
        <v>21</v>
      </c>
      <c r="M276" s="35">
        <f>M281</f>
        <v>0</v>
      </c>
      <c r="N276" s="22">
        <f>N277</f>
        <v>21</v>
      </c>
    </row>
    <row r="277" spans="1:15" x14ac:dyDescent="0.25">
      <c r="A277" s="21" t="s">
        <v>1</v>
      </c>
      <c r="B277" s="23" t="s">
        <v>6</v>
      </c>
      <c r="C277" s="24">
        <f t="shared" si="196"/>
        <v>68</v>
      </c>
      <c r="D277" s="24">
        <f t="shared" si="196"/>
        <v>75</v>
      </c>
      <c r="E277" s="36"/>
      <c r="F277" s="33">
        <f>F278</f>
        <v>75</v>
      </c>
      <c r="G277" s="16">
        <f t="shared" si="196"/>
        <v>68</v>
      </c>
      <c r="H277" s="4">
        <f t="shared" si="196"/>
        <v>68</v>
      </c>
      <c r="L277" s="24">
        <f t="shared" ref="L277" si="197">SUM(L278)</f>
        <v>21</v>
      </c>
      <c r="M277" s="36"/>
      <c r="N277" s="33">
        <f>N278</f>
        <v>21</v>
      </c>
    </row>
    <row r="278" spans="1:15" x14ac:dyDescent="0.25">
      <c r="A278" s="21" t="s">
        <v>1</v>
      </c>
      <c r="B278" s="23" t="s">
        <v>10</v>
      </c>
      <c r="C278" s="24">
        <f t="shared" ref="C278:H278" si="198">SUM(C279,C281)</f>
        <v>68</v>
      </c>
      <c r="D278" s="24">
        <f t="shared" si="198"/>
        <v>75</v>
      </c>
      <c r="E278" s="36"/>
      <c r="F278" s="33">
        <f>F281</f>
        <v>75</v>
      </c>
      <c r="G278" s="16">
        <f t="shared" si="198"/>
        <v>68</v>
      </c>
      <c r="H278" s="4">
        <f t="shared" si="198"/>
        <v>68</v>
      </c>
      <c r="L278" s="24">
        <f t="shared" ref="L278" si="199">SUM(L279,L281)</f>
        <v>21</v>
      </c>
      <c r="M278" s="36"/>
      <c r="N278" s="33">
        <f>N281</f>
        <v>21</v>
      </c>
    </row>
    <row r="279" spans="1:15" x14ac:dyDescent="0.25">
      <c r="A279" s="21" t="s">
        <v>1</v>
      </c>
      <c r="B279" s="23" t="s">
        <v>11</v>
      </c>
      <c r="C279" s="24">
        <f t="shared" ref="C279:H279" si="200">SUM(C280)</f>
        <v>0</v>
      </c>
      <c r="D279" s="24">
        <f t="shared" si="200"/>
        <v>0</v>
      </c>
      <c r="E279" s="36"/>
      <c r="F279" s="33">
        <v>0</v>
      </c>
      <c r="G279" s="16">
        <f t="shared" si="200"/>
        <v>0</v>
      </c>
      <c r="H279" s="4">
        <f t="shared" si="200"/>
        <v>0</v>
      </c>
      <c r="L279" s="24">
        <f t="shared" ref="L279" si="201">SUM(L280)</f>
        <v>0</v>
      </c>
      <c r="M279" s="36"/>
      <c r="N279" s="33">
        <v>0</v>
      </c>
    </row>
    <row r="280" spans="1:15" x14ac:dyDescent="0.25">
      <c r="A280" s="21" t="s">
        <v>1</v>
      </c>
      <c r="B280" s="23" t="s">
        <v>12</v>
      </c>
      <c r="C280" s="24">
        <v>0</v>
      </c>
      <c r="D280" s="24">
        <v>0</v>
      </c>
      <c r="E280" s="36"/>
      <c r="F280" s="33">
        <v>0</v>
      </c>
      <c r="G280" s="16">
        <v>0</v>
      </c>
      <c r="H280" s="4">
        <v>0</v>
      </c>
      <c r="L280" s="24">
        <v>0</v>
      </c>
      <c r="M280" s="36"/>
      <c r="N280" s="33">
        <v>0</v>
      </c>
    </row>
    <row r="281" spans="1:15" x14ac:dyDescent="0.25">
      <c r="A281" s="21" t="s">
        <v>1</v>
      </c>
      <c r="B281" s="23" t="s">
        <v>15</v>
      </c>
      <c r="C281" s="24">
        <v>68</v>
      </c>
      <c r="D281" s="24">
        <f>E281+F281</f>
        <v>75</v>
      </c>
      <c r="E281" s="36"/>
      <c r="F281" s="33">
        <v>75</v>
      </c>
      <c r="G281" s="16">
        <v>68</v>
      </c>
      <c r="H281" s="4">
        <v>68</v>
      </c>
      <c r="L281" s="24">
        <f>M281+N281</f>
        <v>21</v>
      </c>
      <c r="M281" s="36"/>
      <c r="N281" s="33">
        <v>21</v>
      </c>
    </row>
    <row r="282" spans="1:15" ht="30" x14ac:dyDescent="0.25">
      <c r="A282" s="21" t="s">
        <v>117</v>
      </c>
      <c r="B282" s="17" t="s">
        <v>118</v>
      </c>
      <c r="C282" s="22">
        <f t="shared" ref="C282:H284" si="202">SUM(C292,C302)</f>
        <v>711.9</v>
      </c>
      <c r="D282" s="22">
        <f>D283+D291</f>
        <v>905.6</v>
      </c>
      <c r="E282" s="35">
        <f>E292+E302+E324</f>
        <v>0</v>
      </c>
      <c r="F282" s="22">
        <f>F283+F291</f>
        <v>905.6</v>
      </c>
      <c r="G282" s="15">
        <f t="shared" si="202"/>
        <v>760.5</v>
      </c>
      <c r="H282" s="3">
        <f t="shared" si="202"/>
        <v>764.3</v>
      </c>
      <c r="L282" s="22">
        <f>M282+N282</f>
        <v>243.90000000000003</v>
      </c>
      <c r="M282" s="22">
        <f t="shared" ref="M282:N282" si="203">M283+M291</f>
        <v>0</v>
      </c>
      <c r="N282" s="22">
        <f t="shared" si="203"/>
        <v>243.90000000000003</v>
      </c>
      <c r="O282">
        <v>4.2</v>
      </c>
    </row>
    <row r="283" spans="1:15" x14ac:dyDescent="0.25">
      <c r="A283" s="21" t="s">
        <v>1</v>
      </c>
      <c r="B283" s="23" t="s">
        <v>6</v>
      </c>
      <c r="C283" s="24">
        <f t="shared" si="202"/>
        <v>711.1</v>
      </c>
      <c r="D283" s="24">
        <f>E283+F283</f>
        <v>905.6</v>
      </c>
      <c r="E283" s="36"/>
      <c r="F283" s="33">
        <f>F284+F288</f>
        <v>905.6</v>
      </c>
      <c r="G283" s="16">
        <f t="shared" si="202"/>
        <v>759.09999999999991</v>
      </c>
      <c r="H283" s="4">
        <f t="shared" si="202"/>
        <v>764.3</v>
      </c>
      <c r="L283" s="24">
        <f>L293+L303</f>
        <v>243.90000000000003</v>
      </c>
      <c r="M283" s="36"/>
      <c r="N283" s="33">
        <f>N293+N303</f>
        <v>243.90000000000003</v>
      </c>
    </row>
    <row r="284" spans="1:15" x14ac:dyDescent="0.25">
      <c r="A284" s="21" t="s">
        <v>1</v>
      </c>
      <c r="B284" s="23" t="s">
        <v>10</v>
      </c>
      <c r="C284" s="24">
        <f t="shared" si="202"/>
        <v>368.1</v>
      </c>
      <c r="D284" s="31">
        <f>D287</f>
        <v>504.6</v>
      </c>
      <c r="E284" s="29"/>
      <c r="F284" s="33">
        <f>F287</f>
        <v>504.6</v>
      </c>
      <c r="G284" s="16">
        <f t="shared" si="202"/>
        <v>386.8</v>
      </c>
      <c r="H284" s="4">
        <f t="shared" si="202"/>
        <v>392</v>
      </c>
      <c r="L284" s="24">
        <f>L287</f>
        <v>111.4</v>
      </c>
      <c r="M284" s="36"/>
      <c r="N284" s="33">
        <f>N287</f>
        <v>111.4</v>
      </c>
    </row>
    <row r="285" spans="1:15" x14ac:dyDescent="0.25">
      <c r="A285" s="21" t="s">
        <v>1</v>
      </c>
      <c r="B285" s="23" t="s">
        <v>13</v>
      </c>
      <c r="C285" s="24">
        <f t="shared" ref="C285:H286" si="204">SUM(C305)</f>
        <v>0</v>
      </c>
      <c r="D285" s="24">
        <f t="shared" si="204"/>
        <v>0</v>
      </c>
      <c r="E285" s="36"/>
      <c r="F285" s="33">
        <v>0</v>
      </c>
      <c r="G285" s="16">
        <f t="shared" si="204"/>
        <v>0</v>
      </c>
      <c r="H285" s="4">
        <f t="shared" si="204"/>
        <v>0</v>
      </c>
      <c r="L285" s="24">
        <f>M285+N285</f>
        <v>111.4</v>
      </c>
      <c r="M285" s="36"/>
      <c r="N285" s="33">
        <f>N295+N306</f>
        <v>111.4</v>
      </c>
    </row>
    <row r="286" spans="1:15" x14ac:dyDescent="0.25">
      <c r="A286" s="21" t="s">
        <v>1</v>
      </c>
      <c r="B286" s="23" t="s">
        <v>14</v>
      </c>
      <c r="C286" s="24">
        <f t="shared" si="204"/>
        <v>0</v>
      </c>
      <c r="D286" s="24">
        <f t="shared" si="204"/>
        <v>0</v>
      </c>
      <c r="E286" s="36"/>
      <c r="F286" s="33">
        <v>0</v>
      </c>
      <c r="G286" s="16">
        <f t="shared" si="204"/>
        <v>0</v>
      </c>
      <c r="H286" s="4">
        <f t="shared" si="204"/>
        <v>0</v>
      </c>
      <c r="L286" s="24">
        <f>M286+N286</f>
        <v>111.4</v>
      </c>
      <c r="M286" s="36"/>
      <c r="N286" s="33">
        <f>N295+N307</f>
        <v>111.4</v>
      </c>
    </row>
    <row r="287" spans="1:15" x14ac:dyDescent="0.25">
      <c r="A287" s="21" t="s">
        <v>1</v>
      </c>
      <c r="B287" s="53" t="s">
        <v>15</v>
      </c>
      <c r="C287" s="54">
        <f t="shared" ref="C287:H287" si="205">SUM(C295,C307)</f>
        <v>368.1</v>
      </c>
      <c r="D287" s="54">
        <f>E287+F287</f>
        <v>504.6</v>
      </c>
      <c r="E287" s="55"/>
      <c r="F287" s="54">
        <f>F294+F304</f>
        <v>504.6</v>
      </c>
      <c r="G287" s="16">
        <f t="shared" si="205"/>
        <v>386.8</v>
      </c>
      <c r="H287" s="4">
        <f t="shared" si="205"/>
        <v>392</v>
      </c>
      <c r="L287" s="24">
        <f>M287+N287</f>
        <v>111.4</v>
      </c>
      <c r="M287" s="36"/>
      <c r="N287" s="33">
        <f>N294+N304</f>
        <v>111.4</v>
      </c>
    </row>
    <row r="288" spans="1:15" x14ac:dyDescent="0.25">
      <c r="A288" s="21" t="s">
        <v>1</v>
      </c>
      <c r="B288" s="23" t="s">
        <v>21</v>
      </c>
      <c r="C288" s="24">
        <f t="shared" ref="C288:H290" si="206">SUM(C308)</f>
        <v>326</v>
      </c>
      <c r="D288" s="24">
        <f>E288+F288</f>
        <v>401</v>
      </c>
      <c r="E288" s="36">
        <f>E308</f>
        <v>0</v>
      </c>
      <c r="F288" s="33">
        <f>F308</f>
        <v>401</v>
      </c>
      <c r="G288" s="16">
        <f t="shared" si="206"/>
        <v>353.2</v>
      </c>
      <c r="H288" s="4">
        <f t="shared" si="206"/>
        <v>372.3</v>
      </c>
      <c r="L288" s="24">
        <f>M288+N288</f>
        <v>132.5</v>
      </c>
      <c r="M288" s="36">
        <f>M308</f>
        <v>0</v>
      </c>
      <c r="N288" s="33">
        <f>N308</f>
        <v>132.5</v>
      </c>
    </row>
    <row r="289" spans="1:14" x14ac:dyDescent="0.25">
      <c r="A289" s="21" t="s">
        <v>1</v>
      </c>
      <c r="B289" s="23" t="s">
        <v>22</v>
      </c>
      <c r="C289" s="24">
        <f t="shared" si="206"/>
        <v>17</v>
      </c>
      <c r="D289" s="24">
        <f t="shared" si="206"/>
        <v>0</v>
      </c>
      <c r="E289" s="36"/>
      <c r="F289" s="22">
        <v>0</v>
      </c>
      <c r="G289" s="16">
        <f t="shared" si="206"/>
        <v>19.100000000000001</v>
      </c>
      <c r="H289" s="4">
        <f t="shared" si="206"/>
        <v>0</v>
      </c>
      <c r="L289" s="24">
        <f t="shared" ref="L289" si="207">SUM(L309)</f>
        <v>0</v>
      </c>
      <c r="M289" s="36"/>
      <c r="N289" s="22">
        <v>0</v>
      </c>
    </row>
    <row r="290" spans="1:14" ht="30" x14ac:dyDescent="0.25">
      <c r="A290" s="21" t="s">
        <v>1</v>
      </c>
      <c r="B290" s="23" t="s">
        <v>23</v>
      </c>
      <c r="C290" s="24">
        <f t="shared" si="206"/>
        <v>17</v>
      </c>
      <c r="D290" s="24">
        <f t="shared" si="206"/>
        <v>0</v>
      </c>
      <c r="E290" s="36"/>
      <c r="F290" s="22">
        <v>0</v>
      </c>
      <c r="G290" s="16">
        <f t="shared" si="206"/>
        <v>19.100000000000001</v>
      </c>
      <c r="H290" s="4">
        <f t="shared" si="206"/>
        <v>0</v>
      </c>
      <c r="L290" s="24">
        <f t="shared" ref="L290" si="208">SUM(L310)</f>
        <v>0</v>
      </c>
      <c r="M290" s="36"/>
      <c r="N290" s="22">
        <v>0</v>
      </c>
    </row>
    <row r="291" spans="1:14" x14ac:dyDescent="0.25">
      <c r="A291" s="21" t="s">
        <v>1</v>
      </c>
      <c r="B291" s="23" t="s">
        <v>25</v>
      </c>
      <c r="C291" s="24">
        <f t="shared" ref="C291:H296" si="209">SUM(C296)</f>
        <v>0.8</v>
      </c>
      <c r="D291" s="24">
        <f t="shared" si="209"/>
        <v>0</v>
      </c>
      <c r="E291" s="36"/>
      <c r="F291" s="22">
        <f>F296</f>
        <v>0</v>
      </c>
      <c r="G291" s="16">
        <f t="shared" si="209"/>
        <v>1.4</v>
      </c>
      <c r="H291" s="4">
        <f t="shared" si="209"/>
        <v>0</v>
      </c>
      <c r="L291" s="24">
        <f>M291+N291</f>
        <v>0</v>
      </c>
      <c r="M291" s="36"/>
      <c r="N291" s="22">
        <f>N296</f>
        <v>0</v>
      </c>
    </row>
    <row r="292" spans="1:14" x14ac:dyDescent="0.25">
      <c r="A292" s="21" t="s">
        <v>119</v>
      </c>
      <c r="B292" s="17" t="s">
        <v>120</v>
      </c>
      <c r="C292" s="22">
        <f t="shared" si="209"/>
        <v>86.899999999999991</v>
      </c>
      <c r="D292" s="22">
        <f>E292+F292</f>
        <v>127</v>
      </c>
      <c r="E292" s="35">
        <f>E293+E296</f>
        <v>0</v>
      </c>
      <c r="F292" s="22">
        <f>F293+F296</f>
        <v>127</v>
      </c>
      <c r="G292" s="15">
        <f t="shared" si="209"/>
        <v>96.2</v>
      </c>
      <c r="H292" s="3">
        <f t="shared" si="209"/>
        <v>95</v>
      </c>
      <c r="L292" s="22">
        <f>M292+N292</f>
        <v>32.799999999999997</v>
      </c>
      <c r="M292" s="22">
        <f t="shared" ref="M292" si="210">M297</f>
        <v>0</v>
      </c>
      <c r="N292" s="22">
        <f>N293+N296</f>
        <v>32.799999999999997</v>
      </c>
    </row>
    <row r="293" spans="1:14" x14ac:dyDescent="0.25">
      <c r="A293" s="21" t="s">
        <v>1</v>
      </c>
      <c r="B293" s="23" t="s">
        <v>6</v>
      </c>
      <c r="C293" s="24">
        <f t="shared" si="209"/>
        <v>86.1</v>
      </c>
      <c r="D293" s="24">
        <f>D294</f>
        <v>127</v>
      </c>
      <c r="E293" s="36"/>
      <c r="F293" s="33">
        <f>F294</f>
        <v>127</v>
      </c>
      <c r="G293" s="16">
        <f t="shared" si="209"/>
        <v>94.8</v>
      </c>
      <c r="H293" s="4">
        <f t="shared" si="209"/>
        <v>95</v>
      </c>
      <c r="L293" s="24">
        <f>L294</f>
        <v>32.799999999999997</v>
      </c>
      <c r="M293" s="36"/>
      <c r="N293" s="33">
        <f>N294</f>
        <v>32.799999999999997</v>
      </c>
    </row>
    <row r="294" spans="1:14" x14ac:dyDescent="0.25">
      <c r="A294" s="21" t="s">
        <v>1</v>
      </c>
      <c r="B294" s="23" t="s">
        <v>10</v>
      </c>
      <c r="C294" s="24">
        <f t="shared" si="209"/>
        <v>86.1</v>
      </c>
      <c r="D294" s="24">
        <f>D295</f>
        <v>127</v>
      </c>
      <c r="E294" s="36"/>
      <c r="F294" s="33">
        <f>F295</f>
        <v>127</v>
      </c>
      <c r="G294" s="16">
        <f t="shared" si="209"/>
        <v>94.8</v>
      </c>
      <c r="H294" s="4">
        <f t="shared" si="209"/>
        <v>95</v>
      </c>
      <c r="L294" s="24">
        <f>L295</f>
        <v>32.799999999999997</v>
      </c>
      <c r="M294" s="36"/>
      <c r="N294" s="33">
        <f>N295</f>
        <v>32.799999999999997</v>
      </c>
    </row>
    <row r="295" spans="1:14" x14ac:dyDescent="0.25">
      <c r="A295" s="21" t="s">
        <v>1</v>
      </c>
      <c r="B295" s="23" t="s">
        <v>15</v>
      </c>
      <c r="C295" s="24">
        <f t="shared" si="209"/>
        <v>86.1</v>
      </c>
      <c r="D295" s="24">
        <f>D300</f>
        <v>127</v>
      </c>
      <c r="E295" s="36"/>
      <c r="F295" s="33">
        <f>F300</f>
        <v>127</v>
      </c>
      <c r="G295" s="16">
        <f t="shared" si="209"/>
        <v>94.8</v>
      </c>
      <c r="H295" s="4">
        <f t="shared" si="209"/>
        <v>95</v>
      </c>
      <c r="L295" s="24">
        <f>L300</f>
        <v>32.799999999999997</v>
      </c>
      <c r="M295" s="36"/>
      <c r="N295" s="33">
        <f>N300</f>
        <v>32.799999999999997</v>
      </c>
    </row>
    <row r="296" spans="1:14" x14ac:dyDescent="0.25">
      <c r="A296" s="21" t="s">
        <v>1</v>
      </c>
      <c r="B296" s="23" t="s">
        <v>25</v>
      </c>
      <c r="C296" s="24">
        <f t="shared" si="209"/>
        <v>0.8</v>
      </c>
      <c r="D296" s="24">
        <f>E296+F296</f>
        <v>0</v>
      </c>
      <c r="E296" s="36"/>
      <c r="F296" s="33">
        <f>F301</f>
        <v>0</v>
      </c>
      <c r="G296" s="16">
        <f t="shared" si="209"/>
        <v>1.4</v>
      </c>
      <c r="H296" s="4">
        <f t="shared" si="209"/>
        <v>0</v>
      </c>
      <c r="L296" s="24">
        <f>M296+N296</f>
        <v>0</v>
      </c>
      <c r="M296" s="36"/>
      <c r="N296" s="22">
        <f>N301</f>
        <v>0</v>
      </c>
    </row>
    <row r="297" spans="1:14" x14ac:dyDescent="0.25">
      <c r="A297" s="21" t="s">
        <v>121</v>
      </c>
      <c r="B297" s="17" t="s">
        <v>122</v>
      </c>
      <c r="C297" s="22">
        <f t="shared" ref="C297:H297" si="211">SUM(C298,C301)</f>
        <v>86.899999999999991</v>
      </c>
      <c r="D297" s="22">
        <f>D298+D301</f>
        <v>127</v>
      </c>
      <c r="E297" s="35">
        <f>E298+E301</f>
        <v>0</v>
      </c>
      <c r="F297" s="22">
        <f>F298+F301</f>
        <v>127</v>
      </c>
      <c r="G297" s="15">
        <f t="shared" si="211"/>
        <v>96.2</v>
      </c>
      <c r="H297" s="3">
        <f t="shared" si="211"/>
        <v>95</v>
      </c>
      <c r="L297" s="22">
        <f>L298+L301</f>
        <v>32.799999999999997</v>
      </c>
      <c r="M297" s="35">
        <f>M298+M301</f>
        <v>0</v>
      </c>
      <c r="N297" s="22">
        <f>N298+N301</f>
        <v>32.799999999999997</v>
      </c>
    </row>
    <row r="298" spans="1:14" x14ac:dyDescent="0.25">
      <c r="A298" s="21" t="s">
        <v>1</v>
      </c>
      <c r="B298" s="23" t="s">
        <v>6</v>
      </c>
      <c r="C298" s="24">
        <f t="shared" ref="C298:H299" si="212">SUM(C299)</f>
        <v>86.1</v>
      </c>
      <c r="D298" s="24">
        <f>D299</f>
        <v>127</v>
      </c>
      <c r="E298" s="36"/>
      <c r="F298" s="33">
        <f>F299</f>
        <v>127</v>
      </c>
      <c r="G298" s="16">
        <f t="shared" si="212"/>
        <v>94.8</v>
      </c>
      <c r="H298" s="4">
        <f t="shared" si="212"/>
        <v>95</v>
      </c>
      <c r="L298" s="24">
        <f>L299</f>
        <v>32.799999999999997</v>
      </c>
      <c r="M298" s="36"/>
      <c r="N298" s="33">
        <f>N299</f>
        <v>32.799999999999997</v>
      </c>
    </row>
    <row r="299" spans="1:14" x14ac:dyDescent="0.25">
      <c r="A299" s="21" t="s">
        <v>1</v>
      </c>
      <c r="B299" s="23" t="s">
        <v>10</v>
      </c>
      <c r="C299" s="24">
        <f t="shared" si="212"/>
        <v>86.1</v>
      </c>
      <c r="D299" s="24">
        <f>D300</f>
        <v>127</v>
      </c>
      <c r="E299" s="36"/>
      <c r="F299" s="33">
        <f>F300</f>
        <v>127</v>
      </c>
      <c r="G299" s="16">
        <f t="shared" si="212"/>
        <v>94.8</v>
      </c>
      <c r="H299" s="4">
        <f t="shared" si="212"/>
        <v>95</v>
      </c>
      <c r="L299" s="24">
        <f>L300</f>
        <v>32.799999999999997</v>
      </c>
      <c r="M299" s="36"/>
      <c r="N299" s="33">
        <f>N300</f>
        <v>32.799999999999997</v>
      </c>
    </row>
    <row r="300" spans="1:14" x14ac:dyDescent="0.25">
      <c r="A300" s="21" t="s">
        <v>1</v>
      </c>
      <c r="B300" s="23" t="s">
        <v>15</v>
      </c>
      <c r="C300" s="24">
        <v>86.1</v>
      </c>
      <c r="D300" s="24">
        <f>E300+F300</f>
        <v>127</v>
      </c>
      <c r="E300" s="36"/>
      <c r="F300" s="33">
        <v>127</v>
      </c>
      <c r="G300" s="16">
        <v>94.8</v>
      </c>
      <c r="H300" s="4">
        <v>95</v>
      </c>
      <c r="L300" s="24">
        <f>M300+N300</f>
        <v>32.799999999999997</v>
      </c>
      <c r="M300" s="36"/>
      <c r="N300" s="33">
        <v>32.799999999999997</v>
      </c>
    </row>
    <row r="301" spans="1:14" x14ac:dyDescent="0.25">
      <c r="A301" s="21" t="s">
        <v>1</v>
      </c>
      <c r="B301" s="23" t="s">
        <v>25</v>
      </c>
      <c r="C301" s="24">
        <v>0.8</v>
      </c>
      <c r="D301" s="24">
        <f>E301+F301</f>
        <v>0</v>
      </c>
      <c r="E301" s="36"/>
      <c r="F301" s="33">
        <v>0</v>
      </c>
      <c r="G301" s="16">
        <v>1.4</v>
      </c>
      <c r="H301" s="4">
        <v>0</v>
      </c>
      <c r="L301" s="24">
        <f>M301+N301</f>
        <v>0</v>
      </c>
      <c r="M301" s="36"/>
      <c r="N301" s="22">
        <v>0</v>
      </c>
    </row>
    <row r="302" spans="1:14" x14ac:dyDescent="0.25">
      <c r="A302" s="21" t="s">
        <v>123</v>
      </c>
      <c r="B302" s="17" t="s">
        <v>124</v>
      </c>
      <c r="C302" s="22">
        <f t="shared" ref="C302:H303" si="213">SUM(C311,C320,C324)</f>
        <v>625</v>
      </c>
      <c r="D302" s="22">
        <f>D303</f>
        <v>778.6</v>
      </c>
      <c r="E302" s="22">
        <f>E311+E320+E324</f>
        <v>0</v>
      </c>
      <c r="F302" s="22">
        <f>F303</f>
        <v>778.6</v>
      </c>
      <c r="G302" s="15">
        <f t="shared" si="213"/>
        <v>664.3</v>
      </c>
      <c r="H302" s="3">
        <f t="shared" si="213"/>
        <v>669.3</v>
      </c>
      <c r="L302" s="22">
        <f>L303</f>
        <v>211.10000000000002</v>
      </c>
      <c r="M302" s="22">
        <f>M311+M320+M324</f>
        <v>0</v>
      </c>
      <c r="N302" s="22">
        <f>N303</f>
        <v>211.10000000000002</v>
      </c>
    </row>
    <row r="303" spans="1:14" x14ac:dyDescent="0.25">
      <c r="A303" s="21" t="s">
        <v>1</v>
      </c>
      <c r="B303" s="23" t="s">
        <v>6</v>
      </c>
      <c r="C303" s="24">
        <f t="shared" si="213"/>
        <v>625</v>
      </c>
      <c r="D303" s="24">
        <f>D304+D308</f>
        <v>778.6</v>
      </c>
      <c r="E303" s="36"/>
      <c r="F303" s="33">
        <f>F304+F308</f>
        <v>778.6</v>
      </c>
      <c r="G303" s="16">
        <f t="shared" si="213"/>
        <v>664.3</v>
      </c>
      <c r="H303" s="4">
        <f t="shared" si="213"/>
        <v>669.3</v>
      </c>
      <c r="L303" s="24">
        <f>L304+L308</f>
        <v>211.10000000000002</v>
      </c>
      <c r="M303" s="36"/>
      <c r="N303" s="33">
        <f>N304+N308</f>
        <v>211.10000000000002</v>
      </c>
    </row>
    <row r="304" spans="1:14" x14ac:dyDescent="0.25">
      <c r="A304" s="21" t="s">
        <v>1</v>
      </c>
      <c r="B304" s="23" t="s">
        <v>10</v>
      </c>
      <c r="C304" s="24">
        <f t="shared" ref="C304:H304" si="214">SUM(C313,C322)</f>
        <v>282</v>
      </c>
      <c r="D304" s="24">
        <f>E304+F304</f>
        <v>377.6</v>
      </c>
      <c r="E304" s="36"/>
      <c r="F304" s="33">
        <f>F307</f>
        <v>377.6</v>
      </c>
      <c r="G304" s="16">
        <f t="shared" si="214"/>
        <v>292</v>
      </c>
      <c r="H304" s="4">
        <f t="shared" si="214"/>
        <v>297</v>
      </c>
      <c r="L304" s="24">
        <f>M304+N304</f>
        <v>78.600000000000009</v>
      </c>
      <c r="M304" s="36"/>
      <c r="N304" s="33">
        <f>N307</f>
        <v>78.600000000000009</v>
      </c>
    </row>
    <row r="305" spans="1:14" x14ac:dyDescent="0.25">
      <c r="A305" s="21" t="s">
        <v>1</v>
      </c>
      <c r="B305" s="23" t="s">
        <v>13</v>
      </c>
      <c r="C305" s="24">
        <f t="shared" ref="C305:H306" si="215">SUM(C314)</f>
        <v>0</v>
      </c>
      <c r="D305" s="24">
        <f t="shared" si="215"/>
        <v>0</v>
      </c>
      <c r="E305" s="36"/>
      <c r="F305" s="33"/>
      <c r="G305" s="16">
        <f t="shared" si="215"/>
        <v>0</v>
      </c>
      <c r="H305" s="4">
        <f t="shared" si="215"/>
        <v>0</v>
      </c>
      <c r="L305" s="24">
        <f>M305+N305</f>
        <v>78.600000000000009</v>
      </c>
      <c r="M305" s="36"/>
      <c r="N305" s="33">
        <f>N306</f>
        <v>78.600000000000009</v>
      </c>
    </row>
    <row r="306" spans="1:14" x14ac:dyDescent="0.25">
      <c r="A306" s="21" t="s">
        <v>1</v>
      </c>
      <c r="B306" s="23" t="s">
        <v>14</v>
      </c>
      <c r="C306" s="24">
        <f t="shared" si="215"/>
        <v>0</v>
      </c>
      <c r="D306" s="24">
        <f t="shared" si="215"/>
        <v>0</v>
      </c>
      <c r="E306" s="36"/>
      <c r="F306" s="33"/>
      <c r="G306" s="16">
        <f t="shared" si="215"/>
        <v>0</v>
      </c>
      <c r="H306" s="4">
        <f t="shared" si="215"/>
        <v>0</v>
      </c>
      <c r="L306" s="24">
        <f>M306+N306</f>
        <v>78.600000000000009</v>
      </c>
      <c r="M306" s="36"/>
      <c r="N306" s="33">
        <f>N316+N323</f>
        <v>78.600000000000009</v>
      </c>
    </row>
    <row r="307" spans="1:14" x14ac:dyDescent="0.25">
      <c r="A307" s="21" t="s">
        <v>1</v>
      </c>
      <c r="B307" s="23" t="s">
        <v>15</v>
      </c>
      <c r="C307" s="24">
        <f t="shared" ref="C307:H307" si="216">SUM(C316,C323)</f>
        <v>282</v>
      </c>
      <c r="D307" s="24">
        <f>E307+F307</f>
        <v>377.6</v>
      </c>
      <c r="E307" s="36"/>
      <c r="F307" s="33">
        <f>F313+F322</f>
        <v>377.6</v>
      </c>
      <c r="G307" s="16">
        <f t="shared" si="216"/>
        <v>292</v>
      </c>
      <c r="H307" s="4">
        <f t="shared" si="216"/>
        <v>297</v>
      </c>
      <c r="L307" s="24">
        <f>M307+N307</f>
        <v>78.600000000000009</v>
      </c>
      <c r="M307" s="36"/>
      <c r="N307" s="33">
        <f>N316+N323</f>
        <v>78.600000000000009</v>
      </c>
    </row>
    <row r="308" spans="1:14" x14ac:dyDescent="0.25">
      <c r="A308" s="21" t="s">
        <v>1</v>
      </c>
      <c r="B308" s="23" t="s">
        <v>21</v>
      </c>
      <c r="C308" s="24">
        <f t="shared" ref="C308:H310" si="217">SUM(C317,C326)</f>
        <v>326</v>
      </c>
      <c r="D308" s="24">
        <f>D317+D326</f>
        <v>401</v>
      </c>
      <c r="E308" s="24">
        <f t="shared" ref="E308:F308" si="218">E317+E326</f>
        <v>0</v>
      </c>
      <c r="F308" s="24">
        <f t="shared" si="218"/>
        <v>401</v>
      </c>
      <c r="G308" s="16">
        <f t="shared" si="217"/>
        <v>353.2</v>
      </c>
      <c r="H308" s="4">
        <f t="shared" si="217"/>
        <v>372.3</v>
      </c>
      <c r="L308" s="24">
        <f>L317+L326</f>
        <v>132.5</v>
      </c>
      <c r="M308" s="24">
        <f t="shared" ref="M308" si="219">M317+M326</f>
        <v>0</v>
      </c>
      <c r="N308" s="24">
        <f>N317+N326</f>
        <v>132.5</v>
      </c>
    </row>
    <row r="309" spans="1:14" x14ac:dyDescent="0.25">
      <c r="A309" s="21" t="s">
        <v>1</v>
      </c>
      <c r="B309" s="23" t="s">
        <v>22</v>
      </c>
      <c r="C309" s="24">
        <f t="shared" si="217"/>
        <v>17</v>
      </c>
      <c r="D309" s="24">
        <f t="shared" si="217"/>
        <v>0</v>
      </c>
      <c r="E309" s="36"/>
      <c r="F309" s="22"/>
      <c r="G309" s="16">
        <f t="shared" si="217"/>
        <v>19.100000000000001</v>
      </c>
      <c r="H309" s="4">
        <f t="shared" si="217"/>
        <v>0</v>
      </c>
      <c r="L309" s="24">
        <f t="shared" ref="L309" si="220">SUM(L318,L327)</f>
        <v>0</v>
      </c>
      <c r="M309" s="36"/>
      <c r="N309" s="22"/>
    </row>
    <row r="310" spans="1:14" ht="30" x14ac:dyDescent="0.25">
      <c r="A310" s="21" t="s">
        <v>1</v>
      </c>
      <c r="B310" s="23" t="s">
        <v>23</v>
      </c>
      <c r="C310" s="24">
        <f t="shared" si="217"/>
        <v>17</v>
      </c>
      <c r="D310" s="24">
        <f t="shared" si="217"/>
        <v>0</v>
      </c>
      <c r="E310" s="36"/>
      <c r="F310" s="22"/>
      <c r="G310" s="16">
        <f t="shared" si="217"/>
        <v>19.100000000000001</v>
      </c>
      <c r="H310" s="4">
        <f t="shared" si="217"/>
        <v>0</v>
      </c>
      <c r="L310" s="24">
        <f t="shared" ref="L310" si="221">SUM(L319,L328)</f>
        <v>0</v>
      </c>
      <c r="M310" s="36"/>
      <c r="N310" s="22"/>
    </row>
    <row r="311" spans="1:14" ht="39.75" customHeight="1" x14ac:dyDescent="0.25">
      <c r="A311" s="21" t="s">
        <v>125</v>
      </c>
      <c r="B311" s="17" t="s">
        <v>126</v>
      </c>
      <c r="C311" s="22">
        <f t="shared" ref="C311:H311" si="222">SUM(C312)</f>
        <v>392</v>
      </c>
      <c r="D311" s="22">
        <f>D312</f>
        <v>471.6</v>
      </c>
      <c r="E311" s="35">
        <f>E313+E317</f>
        <v>0</v>
      </c>
      <c r="F311" s="22">
        <f>F312</f>
        <v>471.6</v>
      </c>
      <c r="G311" s="15">
        <f t="shared" si="222"/>
        <v>422</v>
      </c>
      <c r="H311" s="3">
        <f t="shared" si="222"/>
        <v>422</v>
      </c>
      <c r="L311" s="22">
        <f>L312</f>
        <v>143.4</v>
      </c>
      <c r="M311" s="35">
        <f>M313+M317</f>
        <v>0</v>
      </c>
      <c r="N311" s="22">
        <f>N312</f>
        <v>143.4</v>
      </c>
    </row>
    <row r="312" spans="1:14" x14ac:dyDescent="0.25">
      <c r="A312" s="21" t="s">
        <v>1</v>
      </c>
      <c r="B312" s="23" t="s">
        <v>6</v>
      </c>
      <c r="C312" s="24">
        <f t="shared" ref="C312:H312" si="223">SUM(C313,C317:C318)</f>
        <v>392</v>
      </c>
      <c r="D312" s="24">
        <f>D313+D317</f>
        <v>471.6</v>
      </c>
      <c r="E312" s="36"/>
      <c r="F312" s="33">
        <f>F313+F317</f>
        <v>471.6</v>
      </c>
      <c r="G312" s="16">
        <f t="shared" si="223"/>
        <v>422</v>
      </c>
      <c r="H312" s="4">
        <f t="shared" si="223"/>
        <v>422</v>
      </c>
      <c r="L312" s="24">
        <f>L313+L317</f>
        <v>143.4</v>
      </c>
      <c r="M312" s="36"/>
      <c r="N312" s="33">
        <f>N313+N317</f>
        <v>143.4</v>
      </c>
    </row>
    <row r="313" spans="1:14" x14ac:dyDescent="0.25">
      <c r="A313" s="21" t="s">
        <v>1</v>
      </c>
      <c r="B313" s="23" t="s">
        <v>10</v>
      </c>
      <c r="C313" s="24">
        <f t="shared" ref="C313:H313" si="224">SUM(C314,C316)</f>
        <v>52</v>
      </c>
      <c r="D313" s="24">
        <f>E313+F313</f>
        <v>71.599999999999994</v>
      </c>
      <c r="E313" s="36"/>
      <c r="F313" s="33">
        <f>F316</f>
        <v>71.599999999999994</v>
      </c>
      <c r="G313" s="16">
        <f t="shared" si="224"/>
        <v>52</v>
      </c>
      <c r="H313" s="4">
        <f t="shared" si="224"/>
        <v>52</v>
      </c>
      <c r="L313" s="24">
        <f>L314</f>
        <v>10.9</v>
      </c>
      <c r="M313" s="36"/>
      <c r="N313" s="33">
        <f>N314</f>
        <v>10.9</v>
      </c>
    </row>
    <row r="314" spans="1:14" x14ac:dyDescent="0.25">
      <c r="A314" s="21" t="s">
        <v>1</v>
      </c>
      <c r="B314" s="23" t="s">
        <v>13</v>
      </c>
      <c r="C314" s="24">
        <f t="shared" ref="C314:H314" si="225">SUM(C315)</f>
        <v>0</v>
      </c>
      <c r="D314" s="24">
        <f t="shared" si="225"/>
        <v>0</v>
      </c>
      <c r="E314" s="36"/>
      <c r="F314" s="33">
        <v>0</v>
      </c>
      <c r="G314" s="16">
        <f t="shared" si="225"/>
        <v>0</v>
      </c>
      <c r="H314" s="4">
        <f t="shared" si="225"/>
        <v>0</v>
      </c>
      <c r="L314" s="24">
        <f t="shared" ref="L314" si="226">SUM(L315)</f>
        <v>10.9</v>
      </c>
      <c r="M314" s="36"/>
      <c r="N314" s="33">
        <f>N315</f>
        <v>10.9</v>
      </c>
    </row>
    <row r="315" spans="1:14" x14ac:dyDescent="0.25">
      <c r="A315" s="21" t="s">
        <v>1</v>
      </c>
      <c r="B315" s="23" t="s">
        <v>14</v>
      </c>
      <c r="C315" s="24">
        <v>0</v>
      </c>
      <c r="D315" s="24">
        <v>0</v>
      </c>
      <c r="E315" s="36"/>
      <c r="F315" s="33">
        <v>0</v>
      </c>
      <c r="G315" s="16">
        <v>0</v>
      </c>
      <c r="H315" s="4">
        <v>0</v>
      </c>
      <c r="L315" s="24">
        <f>L316</f>
        <v>10.9</v>
      </c>
      <c r="M315" s="36"/>
      <c r="N315" s="33">
        <f>N316</f>
        <v>10.9</v>
      </c>
    </row>
    <row r="316" spans="1:14" x14ac:dyDescent="0.25">
      <c r="A316" s="21" t="s">
        <v>1</v>
      </c>
      <c r="B316" s="23" t="s">
        <v>15</v>
      </c>
      <c r="C316" s="24">
        <v>52</v>
      </c>
      <c r="D316" s="24">
        <f>E316+F316</f>
        <v>71.599999999999994</v>
      </c>
      <c r="E316" s="36"/>
      <c r="F316" s="33">
        <v>71.599999999999994</v>
      </c>
      <c r="G316" s="16">
        <v>52</v>
      </c>
      <c r="H316" s="4">
        <v>52</v>
      </c>
      <c r="L316" s="24">
        <f>M316+N316</f>
        <v>10.9</v>
      </c>
      <c r="M316" s="36"/>
      <c r="N316" s="33">
        <v>10.9</v>
      </c>
    </row>
    <row r="317" spans="1:14" x14ac:dyDescent="0.25">
      <c r="A317" s="21" t="s">
        <v>1</v>
      </c>
      <c r="B317" s="23" t="s">
        <v>21</v>
      </c>
      <c r="C317" s="24">
        <v>323</v>
      </c>
      <c r="D317" s="24">
        <f>E317+F317</f>
        <v>400</v>
      </c>
      <c r="E317" s="36"/>
      <c r="F317" s="33">
        <v>400</v>
      </c>
      <c r="G317" s="16">
        <v>352</v>
      </c>
      <c r="H317" s="4">
        <v>370</v>
      </c>
      <c r="L317" s="24">
        <f>M317+N317</f>
        <v>132.5</v>
      </c>
      <c r="M317" s="36"/>
      <c r="N317" s="33">
        <v>132.5</v>
      </c>
    </row>
    <row r="318" spans="1:14" x14ac:dyDescent="0.25">
      <c r="A318" s="21" t="s">
        <v>1</v>
      </c>
      <c r="B318" s="23" t="s">
        <v>22</v>
      </c>
      <c r="C318" s="24">
        <f t="shared" ref="C318:H318" si="227">SUM(C319)</f>
        <v>17</v>
      </c>
      <c r="D318" s="24">
        <f t="shared" si="227"/>
        <v>0</v>
      </c>
      <c r="E318" s="36"/>
      <c r="F318" s="33">
        <v>0</v>
      </c>
      <c r="G318" s="16">
        <f t="shared" si="227"/>
        <v>18</v>
      </c>
      <c r="H318" s="4">
        <f t="shared" si="227"/>
        <v>0</v>
      </c>
      <c r="L318" s="24">
        <f t="shared" ref="L318" si="228">SUM(L319)</f>
        <v>0</v>
      </c>
      <c r="M318" s="36"/>
      <c r="N318" s="33">
        <v>0</v>
      </c>
    </row>
    <row r="319" spans="1:14" ht="30" x14ac:dyDescent="0.25">
      <c r="A319" s="21" t="s">
        <v>1</v>
      </c>
      <c r="B319" s="23" t="s">
        <v>23</v>
      </c>
      <c r="C319" s="24">
        <v>17</v>
      </c>
      <c r="D319" s="24"/>
      <c r="E319" s="36"/>
      <c r="F319" s="22"/>
      <c r="G319" s="16">
        <v>18</v>
      </c>
      <c r="H319" s="4">
        <v>0</v>
      </c>
      <c r="L319" s="24"/>
      <c r="M319" s="36"/>
      <c r="N319" s="22"/>
    </row>
    <row r="320" spans="1:14" ht="53.25" customHeight="1" x14ac:dyDescent="0.25">
      <c r="A320" s="21" t="s">
        <v>127</v>
      </c>
      <c r="B320" s="17" t="s">
        <v>128</v>
      </c>
      <c r="C320" s="22">
        <f t="shared" ref="C320:H322" si="229">SUM(C321)</f>
        <v>230</v>
      </c>
      <c r="D320" s="22">
        <f>D321</f>
        <v>306</v>
      </c>
      <c r="E320" s="35">
        <f>E323</f>
        <v>0</v>
      </c>
      <c r="F320" s="22">
        <f>F321</f>
        <v>306</v>
      </c>
      <c r="G320" s="15">
        <f t="shared" si="229"/>
        <v>240</v>
      </c>
      <c r="H320" s="3">
        <f t="shared" si="229"/>
        <v>245</v>
      </c>
      <c r="L320" s="22">
        <f>L321</f>
        <v>67.7</v>
      </c>
      <c r="M320" s="35">
        <f>M323</f>
        <v>0</v>
      </c>
      <c r="N320" s="22">
        <f>N321</f>
        <v>67.7</v>
      </c>
    </row>
    <row r="321" spans="1:14" x14ac:dyDescent="0.25">
      <c r="A321" s="21" t="s">
        <v>1</v>
      </c>
      <c r="B321" s="23" t="s">
        <v>6</v>
      </c>
      <c r="C321" s="24">
        <f t="shared" si="229"/>
        <v>230</v>
      </c>
      <c r="D321" s="24">
        <f t="shared" si="229"/>
        <v>306</v>
      </c>
      <c r="E321" s="36"/>
      <c r="F321" s="33">
        <f>F322</f>
        <v>306</v>
      </c>
      <c r="G321" s="16">
        <f t="shared" si="229"/>
        <v>240</v>
      </c>
      <c r="H321" s="4">
        <f t="shared" si="229"/>
        <v>245</v>
      </c>
      <c r="L321" s="24">
        <f t="shared" ref="L321:L322" si="230">SUM(L322)</f>
        <v>67.7</v>
      </c>
      <c r="M321" s="36"/>
      <c r="N321" s="33">
        <f>N322</f>
        <v>67.7</v>
      </c>
    </row>
    <row r="322" spans="1:14" x14ac:dyDescent="0.25">
      <c r="A322" s="21" t="s">
        <v>1</v>
      </c>
      <c r="B322" s="23" t="s">
        <v>10</v>
      </c>
      <c r="C322" s="24">
        <f t="shared" si="229"/>
        <v>230</v>
      </c>
      <c r="D322" s="24">
        <f t="shared" si="229"/>
        <v>306</v>
      </c>
      <c r="E322" s="36"/>
      <c r="F322" s="33">
        <f>F323</f>
        <v>306</v>
      </c>
      <c r="G322" s="16">
        <f t="shared" si="229"/>
        <v>240</v>
      </c>
      <c r="H322" s="4">
        <f t="shared" si="229"/>
        <v>245</v>
      </c>
      <c r="L322" s="24">
        <f t="shared" si="230"/>
        <v>67.7</v>
      </c>
      <c r="M322" s="36"/>
      <c r="N322" s="33">
        <f>N323</f>
        <v>67.7</v>
      </c>
    </row>
    <row r="323" spans="1:14" x14ac:dyDescent="0.25">
      <c r="A323" s="21" t="s">
        <v>1</v>
      </c>
      <c r="B323" s="23" t="s">
        <v>15</v>
      </c>
      <c r="C323" s="24">
        <v>230</v>
      </c>
      <c r="D323" s="24">
        <f>E323+F323</f>
        <v>306</v>
      </c>
      <c r="E323" s="36">
        <v>0</v>
      </c>
      <c r="F323" s="33">
        <v>306</v>
      </c>
      <c r="G323" s="16">
        <v>240</v>
      </c>
      <c r="H323" s="4">
        <v>245</v>
      </c>
      <c r="L323" s="24">
        <f>M323+N323</f>
        <v>67.7</v>
      </c>
      <c r="M323" s="36">
        <v>0</v>
      </c>
      <c r="N323" s="33">
        <v>67.7</v>
      </c>
    </row>
    <row r="324" spans="1:14" x14ac:dyDescent="0.25">
      <c r="A324" s="21" t="s">
        <v>129</v>
      </c>
      <c r="B324" s="17" t="s">
        <v>130</v>
      </c>
      <c r="C324" s="22">
        <f t="shared" ref="C324:H324" si="231">SUM(C325)</f>
        <v>3</v>
      </c>
      <c r="D324" s="22">
        <f>D325</f>
        <v>1</v>
      </c>
      <c r="E324" s="22">
        <f t="shared" ref="E324:F324" si="232">E325</f>
        <v>0</v>
      </c>
      <c r="F324" s="22">
        <f t="shared" si="232"/>
        <v>1</v>
      </c>
      <c r="G324" s="15">
        <f t="shared" si="231"/>
        <v>2.2999999999999998</v>
      </c>
      <c r="H324" s="3">
        <f t="shared" si="231"/>
        <v>2.2999999999999998</v>
      </c>
      <c r="L324" s="22">
        <f>L325</f>
        <v>0</v>
      </c>
      <c r="M324" s="22">
        <f t="shared" ref="M324:N324" si="233">M325</f>
        <v>0</v>
      </c>
      <c r="N324" s="22">
        <f t="shared" si="233"/>
        <v>0</v>
      </c>
    </row>
    <row r="325" spans="1:14" x14ac:dyDescent="0.25">
      <c r="A325" s="21" t="s">
        <v>1</v>
      </c>
      <c r="B325" s="23" t="s">
        <v>6</v>
      </c>
      <c r="C325" s="24">
        <f t="shared" ref="C325:H325" si="234">SUM(C326:C327)</f>
        <v>3</v>
      </c>
      <c r="D325" s="24">
        <f>D326</f>
        <v>1</v>
      </c>
      <c r="E325" s="36"/>
      <c r="F325" s="33">
        <f>F326</f>
        <v>1</v>
      </c>
      <c r="G325" s="16">
        <f t="shared" si="234"/>
        <v>2.2999999999999998</v>
      </c>
      <c r="H325" s="4">
        <f t="shared" si="234"/>
        <v>2.2999999999999998</v>
      </c>
      <c r="L325" s="24">
        <f>L326</f>
        <v>0</v>
      </c>
      <c r="M325" s="36"/>
      <c r="N325" s="33">
        <f>N326</f>
        <v>0</v>
      </c>
    </row>
    <row r="326" spans="1:14" x14ac:dyDescent="0.25">
      <c r="A326" s="21" t="s">
        <v>1</v>
      </c>
      <c r="B326" s="23" t="s">
        <v>21</v>
      </c>
      <c r="C326" s="24">
        <v>3</v>
      </c>
      <c r="D326" s="24">
        <f>E326+F326</f>
        <v>1</v>
      </c>
      <c r="E326" s="36"/>
      <c r="F326" s="33">
        <v>1</v>
      </c>
      <c r="G326" s="16">
        <v>1.2</v>
      </c>
      <c r="H326" s="4">
        <v>2.2999999999999998</v>
      </c>
      <c r="L326" s="24">
        <f>M326+N326</f>
        <v>0</v>
      </c>
      <c r="M326" s="36"/>
      <c r="N326" s="33">
        <v>0</v>
      </c>
    </row>
    <row r="327" spans="1:14" x14ac:dyDescent="0.25">
      <c r="A327" s="21" t="s">
        <v>1</v>
      </c>
      <c r="B327" s="23" t="s">
        <v>22</v>
      </c>
      <c r="C327" s="24">
        <f t="shared" ref="C327:H327" si="235">SUM(C328)</f>
        <v>0</v>
      </c>
      <c r="D327" s="24">
        <f t="shared" si="235"/>
        <v>0</v>
      </c>
      <c r="E327" s="36"/>
      <c r="F327" s="22"/>
      <c r="G327" s="16">
        <f t="shared" si="235"/>
        <v>1.1000000000000001</v>
      </c>
      <c r="H327" s="4">
        <f t="shared" si="235"/>
        <v>0</v>
      </c>
      <c r="L327" s="24">
        <f t="shared" ref="L327" si="236">SUM(L328)</f>
        <v>0</v>
      </c>
      <c r="M327" s="36"/>
      <c r="N327" s="22"/>
    </row>
    <row r="328" spans="1:14" ht="30" x14ac:dyDescent="0.25">
      <c r="A328" s="21" t="s">
        <v>1</v>
      </c>
      <c r="B328" s="23" t="s">
        <v>23</v>
      </c>
      <c r="C328" s="24">
        <v>0</v>
      </c>
      <c r="D328" s="24">
        <f>E328+F328</f>
        <v>0</v>
      </c>
      <c r="E328" s="36"/>
      <c r="F328" s="22"/>
      <c r="G328" s="16">
        <v>1.1000000000000001</v>
      </c>
      <c r="H328" s="4">
        <v>0</v>
      </c>
      <c r="L328" s="24">
        <f>M328+N328</f>
        <v>0</v>
      </c>
      <c r="M328" s="36"/>
      <c r="N328" s="22"/>
    </row>
    <row r="329" spans="1:14" ht="0" hidden="1" customHeight="1" thickTop="1" x14ac:dyDescent="0.25">
      <c r="A329" s="45"/>
      <c r="B329" s="45"/>
      <c r="C329" s="45"/>
      <c r="D329" s="45"/>
      <c r="E329" s="50"/>
      <c r="F329" s="22"/>
      <c r="G329" s="12"/>
      <c r="L329" s="45"/>
      <c r="M329" s="50"/>
      <c r="N329" s="22"/>
    </row>
    <row r="330" spans="1:14" ht="18" customHeight="1" x14ac:dyDescent="0.25">
      <c r="A330" s="45"/>
      <c r="B330" s="45"/>
      <c r="C330" s="45"/>
      <c r="D330" s="45"/>
      <c r="E330" s="50"/>
      <c r="F330" s="45"/>
      <c r="G330" s="12"/>
      <c r="H330" s="51"/>
      <c r="I330" s="51"/>
      <c r="J330" s="51"/>
      <c r="K330" s="51"/>
      <c r="L330" s="45"/>
      <c r="M330" s="50"/>
      <c r="N330" s="45"/>
    </row>
    <row r="331" spans="1:14" x14ac:dyDescent="0.25">
      <c r="H331"/>
      <c r="I331"/>
      <c r="J331"/>
      <c r="K331"/>
    </row>
    <row r="332" spans="1:14" x14ac:dyDescent="0.25">
      <c r="H332"/>
      <c r="I332"/>
      <c r="J332"/>
      <c r="K332"/>
    </row>
    <row r="333" spans="1:14" x14ac:dyDescent="0.25">
      <c r="H333"/>
      <c r="I333"/>
      <c r="J333"/>
      <c r="K333"/>
    </row>
    <row r="334" spans="1:14" x14ac:dyDescent="0.25">
      <c r="H334"/>
      <c r="I334"/>
      <c r="J334"/>
      <c r="K334"/>
    </row>
    <row r="335" spans="1:14" x14ac:dyDescent="0.25">
      <c r="H335"/>
      <c r="I335"/>
      <c r="J335"/>
      <c r="K335"/>
    </row>
    <row r="336" spans="1:14" x14ac:dyDescent="0.25">
      <c r="H336"/>
      <c r="I336"/>
      <c r="J336"/>
      <c r="K336"/>
    </row>
    <row r="337" spans="8:11" x14ac:dyDescent="0.25">
      <c r="H337"/>
      <c r="I337"/>
      <c r="J337"/>
      <c r="K337"/>
    </row>
    <row r="338" spans="8:11" x14ac:dyDescent="0.25">
      <c r="H338"/>
      <c r="I338"/>
      <c r="J338"/>
      <c r="K338"/>
    </row>
    <row r="339" spans="8:11" x14ac:dyDescent="0.25">
      <c r="H339"/>
      <c r="I339"/>
      <c r="J339"/>
      <c r="K339"/>
    </row>
    <row r="340" spans="8:11" x14ac:dyDescent="0.25">
      <c r="H340" s="52"/>
      <c r="I340" s="52"/>
      <c r="J340" s="52"/>
      <c r="K340" s="52"/>
    </row>
  </sheetData>
  <mergeCells count="3">
    <mergeCell ref="A2:C2"/>
    <mergeCell ref="D4:F4"/>
    <mergeCell ref="L4:N4"/>
  </mergeCells>
  <pageMargins left="1" right="1" top="1" bottom="1" header="1" footer="1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usser</cp:lastModifiedBy>
  <cp:lastPrinted>2023-04-12T13:32:05Z</cp:lastPrinted>
  <dcterms:modified xsi:type="dcterms:W3CDTF">2023-04-21T13:17:40Z</dcterms:modified>
  <cp:category/>
  <cp:contentStatus/>
</cp:coreProperties>
</file>