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F57" i="1"/>
  <c r="I57" i="1"/>
  <c r="C59" i="1"/>
  <c r="F59" i="1"/>
  <c r="I59" i="1"/>
  <c r="I60" i="1"/>
  <c r="C61" i="1"/>
  <c r="D61" i="1"/>
  <c r="E61" i="1"/>
  <c r="F61" i="1"/>
  <c r="G61" i="1"/>
  <c r="G31" i="1" s="1"/>
  <c r="G30" i="1" s="1"/>
  <c r="H61" i="1"/>
  <c r="I61" i="1"/>
  <c r="J61" i="1"/>
  <c r="J31" i="1" s="1"/>
  <c r="K61" i="1"/>
  <c r="K31" i="1" s="1"/>
  <c r="K30" i="1" s="1"/>
  <c r="H39" i="1"/>
  <c r="E39" i="1"/>
  <c r="D39" i="1"/>
  <c r="C39" i="1" s="1"/>
  <c r="A54" i="1"/>
  <c r="N53" i="1"/>
  <c r="M53" i="1"/>
  <c r="L53" i="1"/>
  <c r="K53" i="1"/>
  <c r="I53" i="1" s="1"/>
  <c r="J53" i="1"/>
  <c r="H53" i="1"/>
  <c r="G53" i="1"/>
  <c r="F53" i="1" s="1"/>
  <c r="E53" i="1"/>
  <c r="D53" i="1"/>
  <c r="N52" i="1"/>
  <c r="N51" i="1" s="1"/>
  <c r="M52" i="1"/>
  <c r="L52" i="1"/>
  <c r="K52" i="1"/>
  <c r="J52" i="1"/>
  <c r="H52" i="1"/>
  <c r="G52" i="1"/>
  <c r="F52" i="1" s="1"/>
  <c r="E52" i="1"/>
  <c r="D52" i="1"/>
  <c r="D51" i="1" s="1"/>
  <c r="L51" i="1"/>
  <c r="N50" i="1"/>
  <c r="M50" i="1"/>
  <c r="L50" i="1"/>
  <c r="K50" i="1"/>
  <c r="J50" i="1"/>
  <c r="I50" i="1" s="1"/>
  <c r="H50" i="1"/>
  <c r="G50" i="1"/>
  <c r="E50" i="1"/>
  <c r="D50" i="1"/>
  <c r="N49" i="1"/>
  <c r="N48" i="1" s="1"/>
  <c r="M49" i="1"/>
  <c r="L49" i="1"/>
  <c r="K49" i="1"/>
  <c r="J49" i="1"/>
  <c r="I49" i="1" s="1"/>
  <c r="H49" i="1"/>
  <c r="G49" i="1"/>
  <c r="G48" i="1" s="1"/>
  <c r="E49" i="1"/>
  <c r="D49" i="1"/>
  <c r="A46" i="1"/>
  <c r="N45" i="1"/>
  <c r="M45" i="1"/>
  <c r="L45" i="1"/>
  <c r="K45" i="1"/>
  <c r="J45" i="1"/>
  <c r="I45" i="1" s="1"/>
  <c r="H45" i="1"/>
  <c r="G45" i="1"/>
  <c r="F45" i="1"/>
  <c r="E45" i="1"/>
  <c r="D45" i="1"/>
  <c r="N44" i="1"/>
  <c r="M44" i="1"/>
  <c r="L44" i="1"/>
  <c r="K44" i="1"/>
  <c r="J44" i="1"/>
  <c r="I44" i="1" s="1"/>
  <c r="H44" i="1"/>
  <c r="G44" i="1"/>
  <c r="E44" i="1"/>
  <c r="D44" i="1"/>
  <c r="C44" i="1"/>
  <c r="N43" i="1"/>
  <c r="M43" i="1"/>
  <c r="L43" i="1"/>
  <c r="K43" i="1"/>
  <c r="J43" i="1"/>
  <c r="H43" i="1"/>
  <c r="G43" i="1"/>
  <c r="F43" i="1" s="1"/>
  <c r="E43" i="1"/>
  <c r="C43" i="1" s="1"/>
  <c r="D43" i="1"/>
  <c r="N42" i="1"/>
  <c r="M42" i="1"/>
  <c r="L42" i="1"/>
  <c r="K42" i="1"/>
  <c r="J42" i="1"/>
  <c r="I42" i="1"/>
  <c r="H42" i="1"/>
  <c r="G42" i="1"/>
  <c r="E42" i="1"/>
  <c r="D42" i="1"/>
  <c r="C42" i="1" s="1"/>
  <c r="N41" i="1"/>
  <c r="M41" i="1"/>
  <c r="L41" i="1"/>
  <c r="K41" i="1"/>
  <c r="J41" i="1"/>
  <c r="H41" i="1"/>
  <c r="G41" i="1"/>
  <c r="F41" i="1" s="1"/>
  <c r="E41" i="1"/>
  <c r="D41" i="1"/>
  <c r="C41" i="1" s="1"/>
  <c r="N40" i="1"/>
  <c r="M40" i="1"/>
  <c r="L40" i="1"/>
  <c r="K40" i="1"/>
  <c r="J40" i="1"/>
  <c r="H40" i="1"/>
  <c r="G40" i="1"/>
  <c r="F40" i="1"/>
  <c r="E40" i="1"/>
  <c r="D40" i="1"/>
  <c r="N39" i="1"/>
  <c r="M39" i="1"/>
  <c r="L39" i="1"/>
  <c r="J39" i="1"/>
  <c r="G39" i="1"/>
  <c r="N37" i="1"/>
  <c r="M37" i="1"/>
  <c r="L37" i="1"/>
  <c r="K37" i="1"/>
  <c r="I37" i="1" s="1"/>
  <c r="J37" i="1"/>
  <c r="H37" i="1"/>
  <c r="G37" i="1"/>
  <c r="E37" i="1"/>
  <c r="D37" i="1"/>
  <c r="C37" i="1" s="1"/>
  <c r="N36" i="1"/>
  <c r="M36" i="1"/>
  <c r="L36" i="1"/>
  <c r="K36" i="1"/>
  <c r="J36" i="1"/>
  <c r="H36" i="1"/>
  <c r="F36" i="1" s="1"/>
  <c r="G36" i="1"/>
  <c r="E36" i="1"/>
  <c r="D36" i="1"/>
  <c r="C36" i="1" s="1"/>
  <c r="N35" i="1"/>
  <c r="M35" i="1"/>
  <c r="L35" i="1"/>
  <c r="K35" i="1"/>
  <c r="J35" i="1"/>
  <c r="I35" i="1" s="1"/>
  <c r="H35" i="1"/>
  <c r="G35" i="1"/>
  <c r="F35" i="1" s="1"/>
  <c r="E35" i="1"/>
  <c r="D35" i="1"/>
  <c r="N34" i="1"/>
  <c r="M34" i="1"/>
  <c r="L34" i="1"/>
  <c r="K34" i="1"/>
  <c r="J34" i="1"/>
  <c r="H34" i="1"/>
  <c r="G34" i="1"/>
  <c r="E34" i="1"/>
  <c r="D34" i="1"/>
  <c r="N33" i="1"/>
  <c r="M33" i="1"/>
  <c r="L33" i="1"/>
  <c r="K33" i="1"/>
  <c r="J33" i="1"/>
  <c r="H33" i="1"/>
  <c r="G33" i="1"/>
  <c r="F33" i="1"/>
  <c r="E33" i="1"/>
  <c r="D33" i="1"/>
  <c r="N32" i="1"/>
  <c r="M32" i="1"/>
  <c r="L32" i="1"/>
  <c r="K32" i="1"/>
  <c r="J32" i="1"/>
  <c r="I32" i="1"/>
  <c r="H32" i="1"/>
  <c r="G32" i="1"/>
  <c r="F32" i="1"/>
  <c r="E32" i="1"/>
  <c r="C32" i="1" s="1"/>
  <c r="A32" i="1" s="1"/>
  <c r="D32" i="1"/>
  <c r="N31" i="1"/>
  <c r="M31" i="1"/>
  <c r="L31" i="1"/>
  <c r="L30" i="1" s="1"/>
  <c r="D31" i="1"/>
  <c r="A28" i="1"/>
  <c r="A26" i="1"/>
  <c r="N25" i="1"/>
  <c r="M25" i="1"/>
  <c r="L25" i="1"/>
  <c r="K25" i="1"/>
  <c r="J25" i="1"/>
  <c r="H25" i="1"/>
  <c r="H23" i="1" s="1"/>
  <c r="G25" i="1"/>
  <c r="E25" i="1"/>
  <c r="D25" i="1"/>
  <c r="C25" i="1" s="1"/>
  <c r="N24" i="1"/>
  <c r="N23" i="1" s="1"/>
  <c r="M24" i="1"/>
  <c r="L24" i="1"/>
  <c r="K24" i="1"/>
  <c r="J24" i="1"/>
  <c r="J23" i="1" s="1"/>
  <c r="H24" i="1"/>
  <c r="G24" i="1"/>
  <c r="F24" i="1"/>
  <c r="E24" i="1"/>
  <c r="D24" i="1"/>
  <c r="L23" i="1"/>
  <c r="K23" i="1"/>
  <c r="A22" i="1"/>
  <c r="A20" i="1"/>
  <c r="N19" i="1"/>
  <c r="M19" i="1"/>
  <c r="L19" i="1"/>
  <c r="K19" i="1"/>
  <c r="J19" i="1"/>
  <c r="H19" i="1"/>
  <c r="F19" i="1" s="1"/>
  <c r="G19" i="1"/>
  <c r="E19" i="1"/>
  <c r="D19" i="1"/>
  <c r="C19" i="1" s="1"/>
  <c r="N18" i="1"/>
  <c r="M18" i="1"/>
  <c r="L18" i="1"/>
  <c r="K18" i="1"/>
  <c r="J18" i="1"/>
  <c r="H18" i="1"/>
  <c r="G18" i="1"/>
  <c r="F18" i="1" s="1"/>
  <c r="E18" i="1"/>
  <c r="D18" i="1"/>
  <c r="C18" i="1" s="1"/>
  <c r="N17" i="1"/>
  <c r="M17" i="1"/>
  <c r="L17" i="1"/>
  <c r="K17" i="1"/>
  <c r="J17" i="1"/>
  <c r="I17" i="1" s="1"/>
  <c r="H17" i="1"/>
  <c r="G17" i="1"/>
  <c r="E17" i="1"/>
  <c r="D17" i="1"/>
  <c r="C17" i="1" s="1"/>
  <c r="N16" i="1"/>
  <c r="M16" i="1"/>
  <c r="L16" i="1"/>
  <c r="K16" i="1"/>
  <c r="J16" i="1"/>
  <c r="I16" i="1" s="1"/>
  <c r="H16" i="1"/>
  <c r="G16" i="1"/>
  <c r="F16" i="1"/>
  <c r="E16" i="1"/>
  <c r="C16" i="1" s="1"/>
  <c r="D16" i="1"/>
  <c r="N15" i="1"/>
  <c r="M15" i="1"/>
  <c r="L15" i="1"/>
  <c r="K15" i="1"/>
  <c r="J15" i="1"/>
  <c r="H15" i="1"/>
  <c r="G15" i="1"/>
  <c r="E15" i="1"/>
  <c r="D15" i="1"/>
  <c r="C15" i="1" s="1"/>
  <c r="N14" i="1"/>
  <c r="M14" i="1"/>
  <c r="L14" i="1"/>
  <c r="K14" i="1"/>
  <c r="J14" i="1"/>
  <c r="H14" i="1"/>
  <c r="G14" i="1"/>
  <c r="E14" i="1"/>
  <c r="D14" i="1"/>
  <c r="C14" i="1"/>
  <c r="N13" i="1"/>
  <c r="M13" i="1"/>
  <c r="L13" i="1"/>
  <c r="K13" i="1"/>
  <c r="J13" i="1"/>
  <c r="H13" i="1"/>
  <c r="G13" i="1"/>
  <c r="F13" i="1"/>
  <c r="E13" i="1"/>
  <c r="D13" i="1"/>
  <c r="N12" i="1"/>
  <c r="M12" i="1"/>
  <c r="L12" i="1"/>
  <c r="K12" i="1"/>
  <c r="J12" i="1"/>
  <c r="I12" i="1" s="1"/>
  <c r="H12" i="1"/>
  <c r="G12" i="1"/>
  <c r="E12" i="1"/>
  <c r="D12" i="1"/>
  <c r="C12" i="1"/>
  <c r="A10" i="1"/>
  <c r="N9" i="1"/>
  <c r="M9" i="1"/>
  <c r="L9" i="1"/>
  <c r="K9" i="1"/>
  <c r="J9" i="1"/>
  <c r="I9" i="1" s="1"/>
  <c r="H9" i="1"/>
  <c r="G9" i="1"/>
  <c r="F9" i="1" s="1"/>
  <c r="E9" i="1"/>
  <c r="D9" i="1"/>
  <c r="N8" i="1"/>
  <c r="M8" i="1"/>
  <c r="L8" i="1"/>
  <c r="K8" i="1"/>
  <c r="J8" i="1"/>
  <c r="I8" i="1" s="1"/>
  <c r="H8" i="1"/>
  <c r="G8" i="1"/>
  <c r="F8" i="1" s="1"/>
  <c r="E8" i="1"/>
  <c r="E6" i="1" s="1"/>
  <c r="D8" i="1"/>
  <c r="D6" i="1" s="1"/>
  <c r="C6" i="1" s="1"/>
  <c r="N7" i="1"/>
  <c r="M7" i="1"/>
  <c r="M6" i="1" s="1"/>
  <c r="L7" i="1"/>
  <c r="K7" i="1"/>
  <c r="J7" i="1"/>
  <c r="H7" i="1"/>
  <c r="G7" i="1"/>
  <c r="F7" i="1" s="1"/>
  <c r="E7" i="1"/>
  <c r="D7" i="1"/>
  <c r="C7" i="1"/>
  <c r="I3" i="1"/>
  <c r="M30" i="1" l="1"/>
  <c r="D11" i="1"/>
  <c r="F15" i="1"/>
  <c r="F37" i="1"/>
  <c r="I41" i="1"/>
  <c r="I25" i="1"/>
  <c r="N30" i="1"/>
  <c r="C35" i="1"/>
  <c r="A35" i="1" s="1"/>
  <c r="K39" i="1"/>
  <c r="I39" i="1" s="1"/>
  <c r="F49" i="1"/>
  <c r="K48" i="1"/>
  <c r="C52" i="1"/>
  <c r="H51" i="1"/>
  <c r="M51" i="1"/>
  <c r="E38" i="1"/>
  <c r="K6" i="1"/>
  <c r="C8" i="1"/>
  <c r="G11" i="1"/>
  <c r="F11" i="1" s="1"/>
  <c r="I13" i="1"/>
  <c r="F14" i="1"/>
  <c r="F17" i="1"/>
  <c r="E23" i="1"/>
  <c r="I24" i="1"/>
  <c r="M23" i="1"/>
  <c r="G23" i="1"/>
  <c r="I33" i="1"/>
  <c r="C40" i="1"/>
  <c r="I40" i="1"/>
  <c r="A40" i="1" s="1"/>
  <c r="F44" i="1"/>
  <c r="M48" i="1"/>
  <c r="K51" i="1"/>
  <c r="H38" i="1"/>
  <c r="L11" i="1"/>
  <c r="I23" i="1"/>
  <c r="G6" i="1"/>
  <c r="G21" i="1" s="1"/>
  <c r="G27" i="1" s="1"/>
  <c r="A16" i="1"/>
  <c r="J48" i="1"/>
  <c r="F51" i="1"/>
  <c r="H6" i="1"/>
  <c r="N11" i="1"/>
  <c r="C34" i="1"/>
  <c r="I34" i="1"/>
  <c r="M38" i="1"/>
  <c r="M29" i="1" s="1"/>
  <c r="A44" i="1"/>
  <c r="L48" i="1"/>
  <c r="L47" i="1" s="1"/>
  <c r="G51" i="1"/>
  <c r="G47" i="1" s="1"/>
  <c r="A37" i="1"/>
  <c r="L6" i="1"/>
  <c r="L21" i="1" s="1"/>
  <c r="L27" i="1" s="1"/>
  <c r="I18" i="1"/>
  <c r="A18" i="1" s="1"/>
  <c r="A41" i="1"/>
  <c r="E11" i="1"/>
  <c r="E21" i="1" s="1"/>
  <c r="C9" i="1"/>
  <c r="A9" i="1" s="1"/>
  <c r="J11" i="1"/>
  <c r="F12" i="1"/>
  <c r="A12" i="1" s="1"/>
  <c r="C13" i="1"/>
  <c r="A13" i="1" s="1"/>
  <c r="H11" i="1"/>
  <c r="I14" i="1"/>
  <c r="F34" i="1"/>
  <c r="I36" i="1"/>
  <c r="A36" i="1" s="1"/>
  <c r="D38" i="1"/>
  <c r="L38" i="1"/>
  <c r="L29" i="1" s="1"/>
  <c r="I43" i="1"/>
  <c r="A43" i="1" s="1"/>
  <c r="C45" i="1"/>
  <c r="A45" i="1" s="1"/>
  <c r="A8" i="1"/>
  <c r="A17" i="1"/>
  <c r="F6" i="1"/>
  <c r="I31" i="1"/>
  <c r="J30" i="1"/>
  <c r="I52" i="1"/>
  <c r="J51" i="1"/>
  <c r="J47" i="1" s="1"/>
  <c r="K11" i="1"/>
  <c r="I11" i="1" s="1"/>
  <c r="A14" i="1"/>
  <c r="N38" i="1"/>
  <c r="N47" i="1"/>
  <c r="C50" i="1"/>
  <c r="D48" i="1"/>
  <c r="D21" i="1"/>
  <c r="D23" i="1"/>
  <c r="F25" i="1"/>
  <c r="F23" i="1" s="1"/>
  <c r="D30" i="1"/>
  <c r="K38" i="1"/>
  <c r="K29" i="1" s="1"/>
  <c r="C53" i="1"/>
  <c r="E51" i="1"/>
  <c r="F39" i="1"/>
  <c r="G38" i="1"/>
  <c r="F38" i="1" s="1"/>
  <c r="F50" i="1"/>
  <c r="H48" i="1"/>
  <c r="I7" i="1"/>
  <c r="A7" i="1" s="1"/>
  <c r="J6" i="1"/>
  <c r="N6" i="1"/>
  <c r="M11" i="1"/>
  <c r="M21" i="1" s="1"/>
  <c r="M27" i="1" s="1"/>
  <c r="I15" i="1"/>
  <c r="I19" i="1"/>
  <c r="A19" i="1" s="1"/>
  <c r="C24" i="1"/>
  <c r="H31" i="1"/>
  <c r="C33" i="1"/>
  <c r="F42" i="1"/>
  <c r="A42" i="1" s="1"/>
  <c r="I48" i="1"/>
  <c r="E48" i="1"/>
  <c r="C49" i="1"/>
  <c r="M47" i="1"/>
  <c r="E31" i="1"/>
  <c r="E30" i="1" s="1"/>
  <c r="J38" i="1"/>
  <c r="E29" i="1" l="1"/>
  <c r="N29" i="1"/>
  <c r="C38" i="1"/>
  <c r="F21" i="1"/>
  <c r="A33" i="1"/>
  <c r="A15" i="1"/>
  <c r="A39" i="1"/>
  <c r="E27" i="1"/>
  <c r="K47" i="1"/>
  <c r="A49" i="1"/>
  <c r="N21" i="1"/>
  <c r="N27" i="1" s="1"/>
  <c r="N55" i="1" s="1"/>
  <c r="H21" i="1"/>
  <c r="H27" i="1" s="1"/>
  <c r="A50" i="1"/>
  <c r="L55" i="1"/>
  <c r="E47" i="1"/>
  <c r="E55" i="1" s="1"/>
  <c r="C11" i="1"/>
  <c r="C21" i="1" s="1"/>
  <c r="A11" i="1"/>
  <c r="A34" i="1"/>
  <c r="G29" i="1"/>
  <c r="G55" i="1" s="1"/>
  <c r="A53" i="1"/>
  <c r="C51" i="1"/>
  <c r="C31" i="1"/>
  <c r="H30" i="1"/>
  <c r="F31" i="1"/>
  <c r="M55" i="1"/>
  <c r="H47" i="1"/>
  <c r="F48" i="1"/>
  <c r="F47" i="1" s="1"/>
  <c r="D27" i="1"/>
  <c r="J29" i="1"/>
  <c r="I30" i="1"/>
  <c r="K21" i="1"/>
  <c r="K27" i="1" s="1"/>
  <c r="K55" i="1" s="1"/>
  <c r="A24" i="1"/>
  <c r="C23" i="1"/>
  <c r="A23" i="1" s="1"/>
  <c r="C30" i="1"/>
  <c r="D29" i="1"/>
  <c r="C48" i="1"/>
  <c r="D47" i="1"/>
  <c r="A25" i="1"/>
  <c r="F27" i="1"/>
  <c r="C27" i="1"/>
  <c r="I38" i="1"/>
  <c r="A38" i="1" s="1"/>
  <c r="J21" i="1"/>
  <c r="J27" i="1" s="1"/>
  <c r="I6" i="1"/>
  <c r="I51" i="1"/>
  <c r="I47" i="1" s="1"/>
  <c r="A52" i="1"/>
  <c r="A31" i="1" l="1"/>
  <c r="I29" i="1"/>
  <c r="J55" i="1"/>
  <c r="I21" i="1"/>
  <c r="A6" i="1"/>
  <c r="A48" i="1"/>
  <c r="C47" i="1"/>
  <c r="A47" i="1" s="1"/>
  <c r="C29" i="1"/>
  <c r="C55" i="1" s="1"/>
  <c r="D55" i="1"/>
  <c r="A51" i="1"/>
  <c r="H29" i="1"/>
  <c r="H55" i="1" s="1"/>
  <c r="F30" i="1"/>
  <c r="F29" i="1" s="1"/>
  <c r="F55" i="1" s="1"/>
  <c r="A30" i="1" l="1"/>
  <c r="A29" i="1"/>
  <c r="I27" i="1"/>
  <c r="A21" i="1"/>
  <c r="I55" i="1" l="1"/>
  <c r="A55" i="1" s="1"/>
  <c r="A27" i="1"/>
</calcChain>
</file>

<file path=xl/sharedStrings.xml><?xml version="1.0" encoding="utf-8"?>
<sst xmlns="http://schemas.openxmlformats.org/spreadsheetml/2006/main" count="68" uniqueCount="46">
  <si>
    <t>დასახელება</t>
  </si>
  <si>
    <t>2018 წლის პროექტი</t>
  </si>
  <si>
    <t>განხილვის შედეგი</t>
  </si>
  <si>
    <t>გადახრა</t>
  </si>
  <si>
    <t>სულ</t>
  </si>
  <si>
    <t>მათ შორის</t>
  </si>
  <si>
    <t>სახელმწიფო ბიუჯეტის ფონდებიდან გამოყოფილი ტრანსფერები</t>
  </si>
  <si>
    <t>საკუთარი შემოსავლები</t>
  </si>
  <si>
    <t>2013 wlis prognozi</t>
  </si>
  <si>
    <t>2014 wlis prognozi</t>
  </si>
  <si>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</si>
  <si>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</si>
  <si>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</si>
  <si>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</si>
  <si>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</si>
  <si>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</si>
  <si>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</si>
  <si>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 xml:space="preserve">ძირითადი კაპიტალის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</si>
  <si>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</si>
  <si>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</si>
  <si>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</si>
  <si>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</si>
  <si>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</si>
  <si>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</si>
  <si>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 xml:space="preserve">ზრდა </t>
  </si>
  <si>
    <t>კლება</t>
  </si>
  <si>
    <t>მთლიანი სალდო</t>
  </si>
  <si>
    <t>ფინანსური აქტივების ცვლილება</t>
  </si>
  <si>
    <t>ზრდა</t>
  </si>
  <si>
    <t>ვალუტა და დეპოზიტები</t>
  </si>
  <si>
    <t xml:space="preserve">ფასიანი ქაღალდები, გარდა აქციებისა </t>
  </si>
  <si>
    <t>სესხები</t>
  </si>
  <si>
    <t>აქციები და სხვა კაპიტალი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</si>
  <si>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</si>
  <si>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</si>
  <si>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სხვა დებიტორული დავალიანებები</t>
  </si>
  <si>
    <t>ვალდებულებების ცვლილება</t>
  </si>
  <si>
    <t>საგარეო</t>
  </si>
  <si>
    <t>საშინაო</t>
  </si>
  <si>
    <t>ბალანსი</t>
  </si>
  <si>
    <t>წინა წელს გამოუყენებელი თანხის დაბრუნება</t>
  </si>
  <si>
    <t>ნაშთი წლის დასაწყისისათვის</t>
  </si>
  <si>
    <t>ნაშთი საანგარიშო პერიოდის ბოლოსათვის</t>
  </si>
  <si>
    <t>ნაშთის ცვლილება</t>
  </si>
  <si>
    <t>2022 წლის  დამტკიცებული</t>
  </si>
  <si>
    <t>2023 წლის გეგმ  დაზუსტებული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</si>
</sst>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#,##0.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LitNusx"/>
      <family val="2"/>
    </font>
    <font>
      <b/>
      <sz val="8"/>
      <name val="LitNusx"/>
      <family val="2"/>
    </font>
    <font>
      <b/>
      <sz val="8"/>
      <name val="Sylfaen"/>
      <family val="1"/>
    </font>
    <font>
      <b/>
      <sz val="8"/>
      <color indexed="10"/>
      <name val="Sylfaen"/>
      <family val="1"/>
    </font>
    <font>
      <b/>
      <sz val="8"/>
      <name val="Arial"/>
      <family val="2"/>
      <charset val="204"/>
    </font>
    <font>
      <b/>
      <sz val="8"/>
      <color indexed="10"/>
      <name val="LitNusx"/>
      <family val="2"/>
    </font>
    <font>
      <sz val="8"/>
      <name val="Sylfaen"/>
      <family val="1"/>
    </font>
    <font>
      <b/>
      <sz val="8"/>
      <color indexed="12"/>
      <name val="Sylfaen"/>
      <family val="1"/>
    </font>
    <font>
      <b/>
      <sz val="8"/>
      <color indexed="12"/>
      <name val="LitNusx"/>
      <family val="2"/>
    </font>
    <font>
      <b/>
      <sz val="8"/>
      <name val="AcadNusx"/>
    </font>
    <font>
      <i/>
      <sz val="8"/>
      <color indexed="10"/>
      <name val="LitNusx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vertical="center" wrapText="1"/>
    </xf>
    <xf numFmtId="164" fontId="3" fillId="0" borderId="0" xfId="1" applyNumberFormat="1" applyFon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" vertical="center" wrapText="1"/>
    </xf>
    <xf numFmtId="164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vertical="center" wrapText="1"/>
    </xf>
    <xf numFmtId="0" fontId="5" fillId="0" borderId="26" xfId="0" applyFont="1" applyBorder="1" applyAlignment="1">
      <alignment vertical="center" wrapText="1"/>
    </xf>
    <xf numFmtId="164" fontId="5" fillId="5" borderId="27" xfId="2" applyNumberFormat="1" applyFont="1" applyFill="1" applyBorder="1" applyAlignment="1" applyProtection="1">
      <alignment horizontal="center" vertical="center" wrapText="1"/>
    </xf>
    <xf numFmtId="164" fontId="5" fillId="0" borderId="28" xfId="2" applyNumberFormat="1" applyFont="1" applyBorder="1" applyAlignment="1" applyProtection="1">
      <alignment horizontal="center" vertical="center" wrapText="1"/>
    </xf>
    <xf numFmtId="164" fontId="5" fillId="0" borderId="29" xfId="2" applyNumberFormat="1" applyFont="1" applyBorder="1" applyAlignment="1" applyProtection="1">
      <alignment horizontal="center" vertical="center" wrapText="1"/>
    </xf>
    <xf numFmtId="164" fontId="5" fillId="0" borderId="30" xfId="2" applyNumberFormat="1" applyFont="1" applyBorder="1" applyAlignment="1" applyProtection="1">
      <alignment horizontal="center" vertical="center" wrapText="1"/>
    </xf>
    <xf numFmtId="164" fontId="5" fillId="0" borderId="27" xfId="2" applyNumberFormat="1" applyFont="1" applyBorder="1" applyAlignment="1" applyProtection="1">
      <alignment horizontal="center" vertical="center" wrapText="1"/>
    </xf>
    <xf numFmtId="0" fontId="4" fillId="0" borderId="0" xfId="1" applyFont="1" applyAlignment="1" applyProtection="1">
      <alignment vertical="center" wrapText="1"/>
    </xf>
    <xf numFmtId="0" fontId="6" fillId="0" borderId="31" xfId="0" applyFont="1" applyBorder="1" applyAlignment="1">
      <alignment horizontal="left" vertical="center" wrapText="1" indent="2"/>
    </xf>
    <xf numFmtId="164" fontId="6" fillId="5" borderId="27" xfId="2" applyNumberFormat="1" applyFont="1" applyFill="1" applyBorder="1" applyAlignment="1" applyProtection="1">
      <alignment horizontal="center" vertical="center" wrapText="1"/>
    </xf>
    <xf numFmtId="164" fontId="6" fillId="0" borderId="28" xfId="2" applyNumberFormat="1" applyFont="1" applyBorder="1" applyAlignment="1" applyProtection="1">
      <alignment horizontal="center" vertical="center" wrapText="1"/>
    </xf>
    <xf numFmtId="164" fontId="6" fillId="0" borderId="29" xfId="2" applyNumberFormat="1" applyFont="1" applyBorder="1" applyAlignment="1" applyProtection="1">
      <alignment horizontal="center" vertical="center" wrapText="1"/>
    </xf>
    <xf numFmtId="164" fontId="6" fillId="0" borderId="30" xfId="2" applyNumberFormat="1" applyFont="1" applyBorder="1" applyAlignment="1" applyProtection="1">
      <alignment horizontal="center" vertical="center" wrapText="1"/>
    </xf>
    <xf numFmtId="164" fontId="6" fillId="0" borderId="27" xfId="2" applyNumberFormat="1" applyFont="1" applyBorder="1" applyAlignment="1" applyProtection="1">
      <alignment horizontal="center" vertical="center" wrapText="1"/>
    </xf>
    <xf numFmtId="0" fontId="8" fillId="0" borderId="0" xfId="1" applyFont="1" applyAlignment="1" applyProtection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164" fontId="9" fillId="5" borderId="27" xfId="1" applyNumberFormat="1" applyFont="1" applyFill="1" applyBorder="1" applyAlignment="1" applyProtection="1">
      <alignment horizontal="center" vertical="center" wrapText="1"/>
    </xf>
    <xf numFmtId="164" fontId="9" fillId="0" borderId="28" xfId="1" applyNumberFormat="1" applyFont="1" applyBorder="1" applyAlignment="1" applyProtection="1">
      <alignment horizontal="center" vertical="center" wrapText="1"/>
    </xf>
    <xf numFmtId="164" fontId="9" fillId="0" borderId="29" xfId="1" applyNumberFormat="1" applyFont="1" applyBorder="1" applyAlignment="1" applyProtection="1">
      <alignment horizontal="center" vertical="center" wrapText="1"/>
    </xf>
    <xf numFmtId="164" fontId="9" fillId="0" borderId="30" xfId="1" applyNumberFormat="1" applyFont="1" applyBorder="1" applyAlignment="1" applyProtection="1">
      <alignment horizontal="center" vertical="center" wrapText="1"/>
    </xf>
    <xf numFmtId="164" fontId="9" fillId="0" borderId="27" xfId="1" applyNumberFormat="1" applyFont="1" applyBorder="1" applyAlignment="1" applyProtection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10" fillId="6" borderId="31" xfId="0" applyFont="1" applyFill="1" applyBorder="1" applyAlignment="1">
      <alignment horizontal="left" vertical="center" wrapText="1" indent="4"/>
    </xf>
    <xf numFmtId="164" fontId="10" fillId="5" borderId="27" xfId="2" applyNumberFormat="1" applyFont="1" applyFill="1" applyBorder="1" applyAlignment="1" applyProtection="1">
      <alignment horizontal="center" vertical="center" wrapText="1"/>
    </xf>
    <xf numFmtId="164" fontId="10" fillId="6" borderId="28" xfId="2" applyNumberFormat="1" applyFont="1" applyFill="1" applyBorder="1" applyAlignment="1" applyProtection="1">
      <alignment horizontal="center" vertical="center" wrapText="1"/>
    </xf>
    <xf numFmtId="164" fontId="10" fillId="6" borderId="29" xfId="2" applyNumberFormat="1" applyFont="1" applyFill="1" applyBorder="1" applyAlignment="1" applyProtection="1">
      <alignment horizontal="center" vertical="center" wrapText="1"/>
    </xf>
    <xf numFmtId="164" fontId="10" fillId="6" borderId="30" xfId="2" applyNumberFormat="1" applyFont="1" applyFill="1" applyBorder="1" applyAlignment="1" applyProtection="1">
      <alignment horizontal="center" vertical="center" wrapText="1"/>
    </xf>
    <xf numFmtId="164" fontId="10" fillId="6" borderId="27" xfId="2" applyNumberFormat="1" applyFont="1" applyFill="1" applyBorder="1" applyAlignment="1" applyProtection="1">
      <alignment horizontal="center" vertical="center" wrapText="1"/>
    </xf>
    <xf numFmtId="0" fontId="11" fillId="6" borderId="0" xfId="1" applyFont="1" applyFill="1" applyAlignment="1" applyProtection="1">
      <alignment vertical="center" wrapText="1"/>
    </xf>
    <xf numFmtId="0" fontId="10" fillId="0" borderId="31" xfId="0" applyFont="1" applyBorder="1" applyAlignment="1">
      <alignment horizontal="left" vertical="center" wrapText="1" indent="4"/>
    </xf>
    <xf numFmtId="164" fontId="10" fillId="0" borderId="28" xfId="2" applyNumberFormat="1" applyFont="1" applyFill="1" applyBorder="1" applyAlignment="1" applyProtection="1">
      <alignment horizontal="center" vertical="center" wrapText="1"/>
    </xf>
    <xf numFmtId="164" fontId="10" fillId="0" borderId="29" xfId="2" applyNumberFormat="1" applyFont="1" applyFill="1" applyBorder="1" applyAlignment="1" applyProtection="1">
      <alignment horizontal="center" vertical="center" wrapText="1"/>
    </xf>
    <xf numFmtId="164" fontId="10" fillId="0" borderId="30" xfId="2" applyNumberFormat="1" applyFont="1" applyFill="1" applyBorder="1" applyAlignment="1" applyProtection="1">
      <alignment horizontal="center" vertical="center" wrapText="1"/>
    </xf>
    <xf numFmtId="164" fontId="10" fillId="0" borderId="27" xfId="2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vertical="center" wrapText="1"/>
    </xf>
    <xf numFmtId="0" fontId="5" fillId="0" borderId="32" xfId="0" applyFont="1" applyBorder="1" applyAlignment="1">
      <alignment vertical="center" wrapText="1"/>
    </xf>
    <xf numFmtId="165" fontId="5" fillId="5" borderId="18" xfId="2" applyNumberFormat="1" applyFont="1" applyFill="1" applyBorder="1" applyAlignment="1" applyProtection="1">
      <alignment horizontal="center" vertical="center" wrapText="1"/>
    </xf>
    <xf numFmtId="165" fontId="5" fillId="0" borderId="19" xfId="2" applyNumberFormat="1" applyFont="1" applyBorder="1" applyAlignment="1" applyProtection="1">
      <alignment horizontal="center" vertical="center" wrapText="1"/>
    </xf>
    <xf numFmtId="165" fontId="5" fillId="0" borderId="20" xfId="2" applyNumberFormat="1" applyFont="1" applyBorder="1" applyAlignment="1" applyProtection="1">
      <alignment horizontal="center" vertical="center" wrapText="1"/>
    </xf>
    <xf numFmtId="165" fontId="5" fillId="0" borderId="22" xfId="2" applyNumberFormat="1" applyFont="1" applyBorder="1" applyAlignment="1" applyProtection="1">
      <alignment horizontal="center" vertical="center" wrapText="1"/>
    </xf>
    <xf numFmtId="165" fontId="5" fillId="0" borderId="18" xfId="2" applyNumberFormat="1" applyFont="1" applyBorder="1" applyAlignment="1" applyProtection="1">
      <alignment horizontal="center" vertical="center" wrapText="1"/>
    </xf>
    <xf numFmtId="164" fontId="9" fillId="7" borderId="0" xfId="1" applyNumberFormat="1" applyFont="1" applyFill="1" applyAlignment="1" applyProtection="1">
      <alignment vertical="center" wrapText="1"/>
    </xf>
    <xf numFmtId="164" fontId="9" fillId="0" borderId="0" xfId="2" applyNumberFormat="1" applyFont="1" applyAlignment="1" applyProtection="1">
      <alignment horizontal="center" vertical="center" wrapText="1"/>
    </xf>
    <xf numFmtId="0" fontId="12" fillId="0" borderId="28" xfId="1" applyFont="1" applyBorder="1" applyAlignment="1" applyProtection="1">
      <alignment vertical="center" wrapText="1"/>
    </xf>
    <xf numFmtId="165" fontId="5" fillId="7" borderId="28" xfId="2" applyNumberFormat="1" applyFont="1" applyFill="1" applyBorder="1" applyAlignment="1" applyProtection="1">
      <alignment horizontal="center" vertical="center" wrapText="1"/>
    </xf>
    <xf numFmtId="165" fontId="5" fillId="0" borderId="28" xfId="2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</xf>
    <xf numFmtId="164" fontId="9" fillId="2" borderId="0" xfId="1" applyNumberFormat="1" applyFont="1" applyFill="1" applyAlignment="1" applyProtection="1">
      <alignment horizontal="left" vertical="center" wrapText="1"/>
    </xf>
    <xf numFmtId="164" fontId="9" fillId="2" borderId="0" xfId="1" applyNumberFormat="1" applyFont="1" applyFill="1" applyAlignment="1" applyProtection="1">
      <alignment vertical="center" wrapText="1"/>
    </xf>
    <xf numFmtId="165" fontId="5" fillId="0" borderId="28" xfId="2" applyNumberFormat="1" applyFont="1" applyBorder="1" applyAlignment="1" applyProtection="1">
      <alignment horizontal="center" vertical="center" wrapText="1"/>
    </xf>
    <xf numFmtId="3" fontId="5" fillId="7" borderId="28" xfId="2" applyNumberFormat="1" applyFont="1" applyFill="1" applyBorder="1" applyAlignment="1" applyProtection="1">
      <alignment horizontal="center" vertical="center" wrapText="1"/>
    </xf>
    <xf numFmtId="3" fontId="5" fillId="0" borderId="28" xfId="2" applyNumberFormat="1" applyFont="1" applyBorder="1" applyAlignment="1" applyProtection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166" fontId="13" fillId="0" borderId="0" xfId="1" applyNumberFormat="1" applyFont="1" applyAlignment="1" applyProtection="1">
      <alignment vertical="center" wrapText="1"/>
    </xf>
    <xf numFmtId="166" fontId="3" fillId="7" borderId="0" xfId="1" applyNumberFormat="1" applyFont="1" applyFill="1" applyAlignment="1" applyProtection="1">
      <alignment vertical="center" wrapText="1"/>
    </xf>
    <xf numFmtId="166" fontId="2" fillId="0" borderId="0" xfId="2" applyNumberFormat="1" applyFont="1" applyAlignment="1" applyProtection="1">
      <alignment horizontal="center" vertical="center" wrapText="1"/>
    </xf>
    <xf numFmtId="166" fontId="3" fillId="0" borderId="0" xfId="1" applyNumberFormat="1" applyFont="1" applyAlignment="1" applyProtection="1">
      <alignment vertical="center" wrapText="1"/>
    </xf>
    <xf numFmtId="164" fontId="3" fillId="7" borderId="0" xfId="1" applyNumberFormat="1" applyFont="1" applyFill="1" applyAlignment="1" applyProtection="1">
      <alignment vertical="center" wrapText="1"/>
    </xf>
    <xf numFmtId="164" fontId="2" fillId="0" borderId="0" xfId="2" applyNumberFormat="1" applyFont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164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2" applyNumberFormat="1" applyFont="1" applyFill="1" applyBorder="1" applyAlignment="1" applyProtection="1">
      <alignment horizontal="center" vertical="center" wrapText="1"/>
    </xf>
    <xf numFmtId="164" fontId="5" fillId="0" borderId="4" xfId="2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3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&#4332;&#4314;&#4312;&#4321;%20&#4305;&#4312;&#4323;&#4335;&#4308;&#4322;&#4312;&#4321;%20&#4328;&#4308;&#4321;&#4320;&#4323;&#4314;&#4308;&#4305;&#4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ბალანსი 1"/>
      <sheetName val="შემოსულობები"/>
      <sheetName val="Лист1"/>
      <sheetName val="გადასახდელები"/>
      <sheetName val="ფუნქციონალური"/>
      <sheetName val="პროგრამული ბიუჯეტი"/>
    </sheetNames>
    <sheetDataSet>
      <sheetData sheetId="0"/>
      <sheetData sheetId="1">
        <row r="4">
          <cell r="J4" t="str">
            <v xml:space="preserve">2023 წლის მარტის თვის     შესრულება </v>
          </cell>
        </row>
        <row r="7">
          <cell r="D7">
            <v>7477.1</v>
          </cell>
          <cell r="E7">
            <v>0</v>
          </cell>
          <cell r="F7">
            <v>7477.1</v>
          </cell>
          <cell r="G7">
            <v>15331.400000000001</v>
          </cell>
          <cell r="H7">
            <v>3839.7</v>
          </cell>
          <cell r="I7">
            <v>11491.7</v>
          </cell>
          <cell r="J7">
            <v>3019.2000000000003</v>
          </cell>
          <cell r="K7">
            <v>121.9</v>
          </cell>
          <cell r="L7">
            <v>2897.3</v>
          </cell>
        </row>
        <row r="14">
          <cell r="E14">
            <v>0</v>
          </cell>
          <cell r="F14">
            <v>4947.1000000000004</v>
          </cell>
          <cell r="H14">
            <v>0</v>
          </cell>
          <cell r="I14">
            <v>8550</v>
          </cell>
          <cell r="K14">
            <v>0</v>
          </cell>
          <cell r="L14">
            <v>1404.6</v>
          </cell>
          <cell r="M14">
            <v>2840</v>
          </cell>
          <cell r="N14">
            <v>0</v>
          </cell>
          <cell r="O14">
            <v>0</v>
          </cell>
        </row>
        <row r="34">
          <cell r="E34">
            <v>0</v>
          </cell>
          <cell r="F34">
            <v>185</v>
          </cell>
          <cell r="H34">
            <v>3839.7</v>
          </cell>
          <cell r="I34">
            <v>230</v>
          </cell>
          <cell r="K34">
            <v>121.9</v>
          </cell>
          <cell r="L34">
            <v>908.9</v>
          </cell>
          <cell r="M34" t="e">
            <v>#VALUE!</v>
          </cell>
          <cell r="N34">
            <v>0</v>
          </cell>
          <cell r="O34">
            <v>0</v>
          </cell>
        </row>
        <row r="48">
          <cell r="E48">
            <v>0</v>
          </cell>
          <cell r="F48">
            <v>2305</v>
          </cell>
          <cell r="H48">
            <v>0</v>
          </cell>
          <cell r="I48">
            <v>2305</v>
          </cell>
          <cell r="K48">
            <v>0</v>
          </cell>
          <cell r="L48">
            <v>508.5</v>
          </cell>
          <cell r="M48">
            <v>1673</v>
          </cell>
          <cell r="N48">
            <v>0</v>
          </cell>
          <cell r="O48">
            <v>0</v>
          </cell>
        </row>
        <row r="75">
          <cell r="E75">
            <v>0</v>
          </cell>
          <cell r="F75">
            <v>40</v>
          </cell>
          <cell r="H75">
            <v>0</v>
          </cell>
          <cell r="I75">
            <v>406.7</v>
          </cell>
          <cell r="K75">
            <v>0</v>
          </cell>
          <cell r="L75">
            <v>75.3</v>
          </cell>
          <cell r="M75">
            <v>100</v>
          </cell>
          <cell r="N75">
            <v>0</v>
          </cell>
          <cell r="O75">
            <v>0</v>
          </cell>
        </row>
      </sheetData>
      <sheetData sheetId="2"/>
      <sheetData sheetId="3">
        <row r="6">
          <cell r="H6">
            <v>8080.0999999999995</v>
          </cell>
          <cell r="I6">
            <v>0</v>
          </cell>
          <cell r="J6">
            <v>8080.0999999999995</v>
          </cell>
          <cell r="K6">
            <v>20632.499999999996</v>
          </cell>
          <cell r="L6">
            <v>9140.7999999999993</v>
          </cell>
          <cell r="M6">
            <v>11491.7</v>
          </cell>
          <cell r="N6">
            <v>4069.4</v>
          </cell>
          <cell r="O6">
            <v>1394.3</v>
          </cell>
          <cell r="P6">
            <v>2675.1</v>
          </cell>
        </row>
        <row r="9">
          <cell r="I9">
            <v>0</v>
          </cell>
          <cell r="J9">
            <v>1612.8</v>
          </cell>
          <cell r="L9">
            <v>0</v>
          </cell>
          <cell r="M9">
            <v>2990</v>
          </cell>
          <cell r="O9">
            <v>0</v>
          </cell>
          <cell r="P9">
            <v>645.70000000000005</v>
          </cell>
          <cell r="Q9">
            <v>1363</v>
          </cell>
          <cell r="R9">
            <v>0</v>
          </cell>
          <cell r="S9">
            <v>1363</v>
          </cell>
        </row>
        <row r="20">
          <cell r="I20">
            <v>0</v>
          </cell>
          <cell r="J20">
            <v>792.99999999999989</v>
          </cell>
          <cell r="L20">
            <v>202.9</v>
          </cell>
          <cell r="M20">
            <v>1115</v>
          </cell>
          <cell r="O20">
            <v>61.9</v>
          </cell>
          <cell r="P20">
            <v>203.7</v>
          </cell>
          <cell r="Q20">
            <v>1650</v>
          </cell>
          <cell r="R20">
            <v>0</v>
          </cell>
          <cell r="S20">
            <v>1650</v>
          </cell>
        </row>
        <row r="87"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I88">
            <v>0</v>
          </cell>
          <cell r="J88">
            <v>30.5</v>
          </cell>
          <cell r="L88">
            <v>0</v>
          </cell>
          <cell r="M88">
            <v>30.5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96">
          <cell r="I96">
            <v>0</v>
          </cell>
          <cell r="J96">
            <v>4671</v>
          </cell>
          <cell r="L96">
            <v>0</v>
          </cell>
          <cell r="M96">
            <v>6034.3</v>
          </cell>
          <cell r="O96">
            <v>0</v>
          </cell>
          <cell r="P96">
            <v>1546.0000000000002</v>
          </cell>
          <cell r="Q96">
            <v>2973.5</v>
          </cell>
          <cell r="R96">
            <v>0</v>
          </cell>
          <cell r="S96">
            <v>2973.5</v>
          </cell>
        </row>
        <row r="97">
          <cell r="I97">
            <v>0</v>
          </cell>
          <cell r="J97">
            <v>35</v>
          </cell>
          <cell r="L97">
            <v>0</v>
          </cell>
          <cell r="M97">
            <v>70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107">
          <cell r="I107">
            <v>0</v>
          </cell>
          <cell r="J107">
            <v>372.3</v>
          </cell>
          <cell r="L107">
            <v>0</v>
          </cell>
          <cell r="M107">
            <v>401</v>
          </cell>
          <cell r="O107">
            <v>0</v>
          </cell>
          <cell r="P107">
            <v>132.5</v>
          </cell>
          <cell r="Q107">
            <v>313</v>
          </cell>
          <cell r="R107">
            <v>0</v>
          </cell>
          <cell r="S107">
            <v>313</v>
          </cell>
        </row>
        <row r="117">
          <cell r="I117">
            <v>0</v>
          </cell>
          <cell r="J117">
            <v>97.5</v>
          </cell>
          <cell r="L117">
            <v>0</v>
          </cell>
          <cell r="M117">
            <v>375</v>
          </cell>
          <cell r="O117">
            <v>0</v>
          </cell>
          <cell r="P117">
            <v>33.700000000000003</v>
          </cell>
          <cell r="Q117">
            <v>52</v>
          </cell>
          <cell r="R117">
            <v>0</v>
          </cell>
          <cell r="S117">
            <v>52</v>
          </cell>
        </row>
        <row r="140">
          <cell r="I140">
            <v>0</v>
          </cell>
          <cell r="J140">
            <v>415</v>
          </cell>
          <cell r="L140">
            <v>8937.9</v>
          </cell>
          <cell r="M140">
            <v>422.4</v>
          </cell>
          <cell r="O140">
            <v>1332.4</v>
          </cell>
          <cell r="P140">
            <v>113.49999999999999</v>
          </cell>
          <cell r="Q140">
            <v>57.5</v>
          </cell>
          <cell r="R140">
            <v>0</v>
          </cell>
          <cell r="S140">
            <v>57.5</v>
          </cell>
        </row>
        <row r="205"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2"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I214">
            <v>0</v>
          </cell>
          <cell r="J214">
            <v>0</v>
          </cell>
          <cell r="L214">
            <v>0</v>
          </cell>
          <cell r="M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I215">
            <v>0</v>
          </cell>
          <cell r="J215">
            <v>0</v>
          </cell>
          <cell r="L215">
            <v>0</v>
          </cell>
          <cell r="M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20">
          <cell r="I220">
            <v>0</v>
          </cell>
          <cell r="J220">
            <v>53</v>
          </cell>
          <cell r="L220">
            <v>0</v>
          </cell>
          <cell r="M220">
            <v>53.5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8"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R66" sqref="R66"/>
    </sheetView>
  </sheetViews>
  <sheetFormatPr defaultRowHeight="11.25" x14ac:dyDescent="0.25"/>
  <cols>
    <col min="1" max="1" width="1.7109375" style="1" customWidth="1"/>
    <col min="2" max="2" width="18.140625" style="2" customWidth="1"/>
    <col min="3" max="3" width="9.7109375" style="66" customWidth="1"/>
    <col min="4" max="4" width="8.7109375" style="67" customWidth="1"/>
    <col min="5" max="5" width="9.5703125" style="67" customWidth="1"/>
    <col min="6" max="6" width="12.85546875" style="66" customWidth="1"/>
    <col min="7" max="7" width="11.140625" style="67" customWidth="1"/>
    <col min="8" max="8" width="9.85546875" style="67" customWidth="1"/>
    <col min="9" max="9" width="12.28515625" style="66" customWidth="1"/>
    <col min="10" max="10" width="9.5703125" style="67" customWidth="1"/>
    <col min="11" max="11" width="16.42578125" style="67" customWidth="1"/>
    <col min="12" max="12" width="17.42578125" style="2" hidden="1" customWidth="1"/>
    <col min="13" max="14" width="14.7109375" style="2" hidden="1" customWidth="1"/>
    <col min="15" max="21" width="9.140625" style="2" customWidth="1"/>
    <col min="22" max="256" width="9.140625" style="2"/>
    <col min="257" max="257" width="11" style="2" customWidth="1"/>
    <col min="258" max="258" width="40.85546875" style="2" customWidth="1"/>
    <col min="259" max="259" width="26.42578125" style="2" customWidth="1"/>
    <col min="260" max="260" width="15" style="2" customWidth="1"/>
    <col min="261" max="261" width="17.7109375" style="2" customWidth="1"/>
    <col min="262" max="262" width="17.140625" style="2" customWidth="1"/>
    <col min="263" max="263" width="16.140625" style="2" customWidth="1"/>
    <col min="264" max="264" width="16.85546875" style="2" customWidth="1"/>
    <col min="265" max="265" width="16.5703125" style="2" customWidth="1"/>
    <col min="266" max="266" width="17.85546875" style="2" customWidth="1"/>
    <col min="267" max="267" width="16.42578125" style="2" customWidth="1"/>
    <col min="268" max="270" width="0" style="2" hidden="1" customWidth="1"/>
    <col min="271" max="277" width="9.140625" style="2" customWidth="1"/>
    <col min="278" max="512" width="9.140625" style="2"/>
    <col min="513" max="513" width="11" style="2" customWidth="1"/>
    <col min="514" max="514" width="40.85546875" style="2" customWidth="1"/>
    <col min="515" max="515" width="26.42578125" style="2" customWidth="1"/>
    <col min="516" max="516" width="15" style="2" customWidth="1"/>
    <col min="517" max="517" width="17.7109375" style="2" customWidth="1"/>
    <col min="518" max="518" width="17.140625" style="2" customWidth="1"/>
    <col min="519" max="519" width="16.140625" style="2" customWidth="1"/>
    <col min="520" max="520" width="16.85546875" style="2" customWidth="1"/>
    <col min="521" max="521" width="16.5703125" style="2" customWidth="1"/>
    <col min="522" max="522" width="17.85546875" style="2" customWidth="1"/>
    <col min="523" max="523" width="16.42578125" style="2" customWidth="1"/>
    <col min="524" max="526" width="0" style="2" hidden="1" customWidth="1"/>
    <col min="527" max="533" width="9.140625" style="2" customWidth="1"/>
    <col min="534" max="768" width="9.140625" style="2"/>
    <col min="769" max="769" width="11" style="2" customWidth="1"/>
    <col min="770" max="770" width="40.85546875" style="2" customWidth="1"/>
    <col min="771" max="771" width="26.42578125" style="2" customWidth="1"/>
    <col min="772" max="772" width="15" style="2" customWidth="1"/>
    <col min="773" max="773" width="17.7109375" style="2" customWidth="1"/>
    <col min="774" max="774" width="17.140625" style="2" customWidth="1"/>
    <col min="775" max="775" width="16.140625" style="2" customWidth="1"/>
    <col min="776" max="776" width="16.85546875" style="2" customWidth="1"/>
    <col min="777" max="777" width="16.5703125" style="2" customWidth="1"/>
    <col min="778" max="778" width="17.85546875" style="2" customWidth="1"/>
    <col min="779" max="779" width="16.42578125" style="2" customWidth="1"/>
    <col min="780" max="782" width="0" style="2" hidden="1" customWidth="1"/>
    <col min="783" max="789" width="9.140625" style="2" customWidth="1"/>
    <col min="790" max="1024" width="9.140625" style="2"/>
    <col min="1025" max="1025" width="11" style="2" customWidth="1"/>
    <col min="1026" max="1026" width="40.85546875" style="2" customWidth="1"/>
    <col min="1027" max="1027" width="26.42578125" style="2" customWidth="1"/>
    <col min="1028" max="1028" width="15" style="2" customWidth="1"/>
    <col min="1029" max="1029" width="17.7109375" style="2" customWidth="1"/>
    <col min="1030" max="1030" width="17.140625" style="2" customWidth="1"/>
    <col min="1031" max="1031" width="16.140625" style="2" customWidth="1"/>
    <col min="1032" max="1032" width="16.85546875" style="2" customWidth="1"/>
    <col min="1033" max="1033" width="16.5703125" style="2" customWidth="1"/>
    <col min="1034" max="1034" width="17.85546875" style="2" customWidth="1"/>
    <col min="1035" max="1035" width="16.42578125" style="2" customWidth="1"/>
    <col min="1036" max="1038" width="0" style="2" hidden="1" customWidth="1"/>
    <col min="1039" max="1045" width="9.140625" style="2" customWidth="1"/>
    <col min="1046" max="1280" width="9.140625" style="2"/>
    <col min="1281" max="1281" width="11" style="2" customWidth="1"/>
    <col min="1282" max="1282" width="40.85546875" style="2" customWidth="1"/>
    <col min="1283" max="1283" width="26.42578125" style="2" customWidth="1"/>
    <col min="1284" max="1284" width="15" style="2" customWidth="1"/>
    <col min="1285" max="1285" width="17.7109375" style="2" customWidth="1"/>
    <col min="1286" max="1286" width="17.140625" style="2" customWidth="1"/>
    <col min="1287" max="1287" width="16.140625" style="2" customWidth="1"/>
    <col min="1288" max="1288" width="16.85546875" style="2" customWidth="1"/>
    <col min="1289" max="1289" width="16.5703125" style="2" customWidth="1"/>
    <col min="1290" max="1290" width="17.85546875" style="2" customWidth="1"/>
    <col min="1291" max="1291" width="16.42578125" style="2" customWidth="1"/>
    <col min="1292" max="1294" width="0" style="2" hidden="1" customWidth="1"/>
    <col min="1295" max="1301" width="9.140625" style="2" customWidth="1"/>
    <col min="1302" max="1536" width="9.140625" style="2"/>
    <col min="1537" max="1537" width="11" style="2" customWidth="1"/>
    <col min="1538" max="1538" width="40.85546875" style="2" customWidth="1"/>
    <col min="1539" max="1539" width="26.42578125" style="2" customWidth="1"/>
    <col min="1540" max="1540" width="15" style="2" customWidth="1"/>
    <col min="1541" max="1541" width="17.7109375" style="2" customWidth="1"/>
    <col min="1542" max="1542" width="17.140625" style="2" customWidth="1"/>
    <col min="1543" max="1543" width="16.140625" style="2" customWidth="1"/>
    <col min="1544" max="1544" width="16.85546875" style="2" customWidth="1"/>
    <col min="1545" max="1545" width="16.5703125" style="2" customWidth="1"/>
    <col min="1546" max="1546" width="17.85546875" style="2" customWidth="1"/>
    <col min="1547" max="1547" width="16.42578125" style="2" customWidth="1"/>
    <col min="1548" max="1550" width="0" style="2" hidden="1" customWidth="1"/>
    <col min="1551" max="1557" width="9.140625" style="2" customWidth="1"/>
    <col min="1558" max="1792" width="9.140625" style="2"/>
    <col min="1793" max="1793" width="11" style="2" customWidth="1"/>
    <col min="1794" max="1794" width="40.85546875" style="2" customWidth="1"/>
    <col min="1795" max="1795" width="26.42578125" style="2" customWidth="1"/>
    <col min="1796" max="1796" width="15" style="2" customWidth="1"/>
    <col min="1797" max="1797" width="17.7109375" style="2" customWidth="1"/>
    <col min="1798" max="1798" width="17.140625" style="2" customWidth="1"/>
    <col min="1799" max="1799" width="16.140625" style="2" customWidth="1"/>
    <col min="1800" max="1800" width="16.85546875" style="2" customWidth="1"/>
    <col min="1801" max="1801" width="16.5703125" style="2" customWidth="1"/>
    <col min="1802" max="1802" width="17.85546875" style="2" customWidth="1"/>
    <col min="1803" max="1803" width="16.42578125" style="2" customWidth="1"/>
    <col min="1804" max="1806" width="0" style="2" hidden="1" customWidth="1"/>
    <col min="1807" max="1813" width="9.140625" style="2" customWidth="1"/>
    <col min="1814" max="2048" width="9.140625" style="2"/>
    <col min="2049" max="2049" width="11" style="2" customWidth="1"/>
    <col min="2050" max="2050" width="40.85546875" style="2" customWidth="1"/>
    <col min="2051" max="2051" width="26.42578125" style="2" customWidth="1"/>
    <col min="2052" max="2052" width="15" style="2" customWidth="1"/>
    <col min="2053" max="2053" width="17.7109375" style="2" customWidth="1"/>
    <col min="2054" max="2054" width="17.140625" style="2" customWidth="1"/>
    <col min="2055" max="2055" width="16.140625" style="2" customWidth="1"/>
    <col min="2056" max="2056" width="16.85546875" style="2" customWidth="1"/>
    <col min="2057" max="2057" width="16.5703125" style="2" customWidth="1"/>
    <col min="2058" max="2058" width="17.85546875" style="2" customWidth="1"/>
    <col min="2059" max="2059" width="16.42578125" style="2" customWidth="1"/>
    <col min="2060" max="2062" width="0" style="2" hidden="1" customWidth="1"/>
    <col min="2063" max="2069" width="9.140625" style="2" customWidth="1"/>
    <col min="2070" max="2304" width="9.140625" style="2"/>
    <col min="2305" max="2305" width="11" style="2" customWidth="1"/>
    <col min="2306" max="2306" width="40.85546875" style="2" customWidth="1"/>
    <col min="2307" max="2307" width="26.42578125" style="2" customWidth="1"/>
    <col min="2308" max="2308" width="15" style="2" customWidth="1"/>
    <col min="2309" max="2309" width="17.7109375" style="2" customWidth="1"/>
    <col min="2310" max="2310" width="17.140625" style="2" customWidth="1"/>
    <col min="2311" max="2311" width="16.140625" style="2" customWidth="1"/>
    <col min="2312" max="2312" width="16.85546875" style="2" customWidth="1"/>
    <col min="2313" max="2313" width="16.5703125" style="2" customWidth="1"/>
    <col min="2314" max="2314" width="17.85546875" style="2" customWidth="1"/>
    <col min="2315" max="2315" width="16.42578125" style="2" customWidth="1"/>
    <col min="2316" max="2318" width="0" style="2" hidden="1" customWidth="1"/>
    <col min="2319" max="2325" width="9.140625" style="2" customWidth="1"/>
    <col min="2326" max="2560" width="9.140625" style="2"/>
    <col min="2561" max="2561" width="11" style="2" customWidth="1"/>
    <col min="2562" max="2562" width="40.85546875" style="2" customWidth="1"/>
    <col min="2563" max="2563" width="26.42578125" style="2" customWidth="1"/>
    <col min="2564" max="2564" width="15" style="2" customWidth="1"/>
    <col min="2565" max="2565" width="17.7109375" style="2" customWidth="1"/>
    <col min="2566" max="2566" width="17.140625" style="2" customWidth="1"/>
    <col min="2567" max="2567" width="16.140625" style="2" customWidth="1"/>
    <col min="2568" max="2568" width="16.85546875" style="2" customWidth="1"/>
    <col min="2569" max="2569" width="16.5703125" style="2" customWidth="1"/>
    <col min="2570" max="2570" width="17.85546875" style="2" customWidth="1"/>
    <col min="2571" max="2571" width="16.42578125" style="2" customWidth="1"/>
    <col min="2572" max="2574" width="0" style="2" hidden="1" customWidth="1"/>
    <col min="2575" max="2581" width="9.140625" style="2" customWidth="1"/>
    <col min="2582" max="2816" width="9.140625" style="2"/>
    <col min="2817" max="2817" width="11" style="2" customWidth="1"/>
    <col min="2818" max="2818" width="40.85546875" style="2" customWidth="1"/>
    <col min="2819" max="2819" width="26.42578125" style="2" customWidth="1"/>
    <col min="2820" max="2820" width="15" style="2" customWidth="1"/>
    <col min="2821" max="2821" width="17.7109375" style="2" customWidth="1"/>
    <col min="2822" max="2822" width="17.140625" style="2" customWidth="1"/>
    <col min="2823" max="2823" width="16.140625" style="2" customWidth="1"/>
    <col min="2824" max="2824" width="16.85546875" style="2" customWidth="1"/>
    <col min="2825" max="2825" width="16.5703125" style="2" customWidth="1"/>
    <col min="2826" max="2826" width="17.85546875" style="2" customWidth="1"/>
    <col min="2827" max="2827" width="16.42578125" style="2" customWidth="1"/>
    <col min="2828" max="2830" width="0" style="2" hidden="1" customWidth="1"/>
    <col min="2831" max="2837" width="9.140625" style="2" customWidth="1"/>
    <col min="2838" max="3072" width="9.140625" style="2"/>
    <col min="3073" max="3073" width="11" style="2" customWidth="1"/>
    <col min="3074" max="3074" width="40.85546875" style="2" customWidth="1"/>
    <col min="3075" max="3075" width="26.42578125" style="2" customWidth="1"/>
    <col min="3076" max="3076" width="15" style="2" customWidth="1"/>
    <col min="3077" max="3077" width="17.7109375" style="2" customWidth="1"/>
    <col min="3078" max="3078" width="17.140625" style="2" customWidth="1"/>
    <col min="3079" max="3079" width="16.140625" style="2" customWidth="1"/>
    <col min="3080" max="3080" width="16.85546875" style="2" customWidth="1"/>
    <col min="3081" max="3081" width="16.5703125" style="2" customWidth="1"/>
    <col min="3082" max="3082" width="17.85546875" style="2" customWidth="1"/>
    <col min="3083" max="3083" width="16.42578125" style="2" customWidth="1"/>
    <col min="3084" max="3086" width="0" style="2" hidden="1" customWidth="1"/>
    <col min="3087" max="3093" width="9.140625" style="2" customWidth="1"/>
    <col min="3094" max="3328" width="9.140625" style="2"/>
    <col min="3329" max="3329" width="11" style="2" customWidth="1"/>
    <col min="3330" max="3330" width="40.85546875" style="2" customWidth="1"/>
    <col min="3331" max="3331" width="26.42578125" style="2" customWidth="1"/>
    <col min="3332" max="3332" width="15" style="2" customWidth="1"/>
    <col min="3333" max="3333" width="17.7109375" style="2" customWidth="1"/>
    <col min="3334" max="3334" width="17.140625" style="2" customWidth="1"/>
    <col min="3335" max="3335" width="16.140625" style="2" customWidth="1"/>
    <col min="3336" max="3336" width="16.85546875" style="2" customWidth="1"/>
    <col min="3337" max="3337" width="16.5703125" style="2" customWidth="1"/>
    <col min="3338" max="3338" width="17.85546875" style="2" customWidth="1"/>
    <col min="3339" max="3339" width="16.42578125" style="2" customWidth="1"/>
    <col min="3340" max="3342" width="0" style="2" hidden="1" customWidth="1"/>
    <col min="3343" max="3349" width="9.140625" style="2" customWidth="1"/>
    <col min="3350" max="3584" width="9.140625" style="2"/>
    <col min="3585" max="3585" width="11" style="2" customWidth="1"/>
    <col min="3586" max="3586" width="40.85546875" style="2" customWidth="1"/>
    <col min="3587" max="3587" width="26.42578125" style="2" customWidth="1"/>
    <col min="3588" max="3588" width="15" style="2" customWidth="1"/>
    <col min="3589" max="3589" width="17.7109375" style="2" customWidth="1"/>
    <col min="3590" max="3590" width="17.140625" style="2" customWidth="1"/>
    <col min="3591" max="3591" width="16.140625" style="2" customWidth="1"/>
    <col min="3592" max="3592" width="16.85546875" style="2" customWidth="1"/>
    <col min="3593" max="3593" width="16.5703125" style="2" customWidth="1"/>
    <col min="3594" max="3594" width="17.85546875" style="2" customWidth="1"/>
    <col min="3595" max="3595" width="16.42578125" style="2" customWidth="1"/>
    <col min="3596" max="3598" width="0" style="2" hidden="1" customWidth="1"/>
    <col min="3599" max="3605" width="9.140625" style="2" customWidth="1"/>
    <col min="3606" max="3840" width="9.140625" style="2"/>
    <col min="3841" max="3841" width="11" style="2" customWidth="1"/>
    <col min="3842" max="3842" width="40.85546875" style="2" customWidth="1"/>
    <col min="3843" max="3843" width="26.42578125" style="2" customWidth="1"/>
    <col min="3844" max="3844" width="15" style="2" customWidth="1"/>
    <col min="3845" max="3845" width="17.7109375" style="2" customWidth="1"/>
    <col min="3846" max="3846" width="17.140625" style="2" customWidth="1"/>
    <col min="3847" max="3847" width="16.140625" style="2" customWidth="1"/>
    <col min="3848" max="3848" width="16.85546875" style="2" customWidth="1"/>
    <col min="3849" max="3849" width="16.5703125" style="2" customWidth="1"/>
    <col min="3850" max="3850" width="17.85546875" style="2" customWidth="1"/>
    <col min="3851" max="3851" width="16.42578125" style="2" customWidth="1"/>
    <col min="3852" max="3854" width="0" style="2" hidden="1" customWidth="1"/>
    <col min="3855" max="3861" width="9.140625" style="2" customWidth="1"/>
    <col min="3862" max="4096" width="9.140625" style="2"/>
    <col min="4097" max="4097" width="11" style="2" customWidth="1"/>
    <col min="4098" max="4098" width="40.85546875" style="2" customWidth="1"/>
    <col min="4099" max="4099" width="26.42578125" style="2" customWidth="1"/>
    <col min="4100" max="4100" width="15" style="2" customWidth="1"/>
    <col min="4101" max="4101" width="17.7109375" style="2" customWidth="1"/>
    <col min="4102" max="4102" width="17.140625" style="2" customWidth="1"/>
    <col min="4103" max="4103" width="16.140625" style="2" customWidth="1"/>
    <col min="4104" max="4104" width="16.85546875" style="2" customWidth="1"/>
    <col min="4105" max="4105" width="16.5703125" style="2" customWidth="1"/>
    <col min="4106" max="4106" width="17.85546875" style="2" customWidth="1"/>
    <col min="4107" max="4107" width="16.42578125" style="2" customWidth="1"/>
    <col min="4108" max="4110" width="0" style="2" hidden="1" customWidth="1"/>
    <col min="4111" max="4117" width="9.140625" style="2" customWidth="1"/>
    <col min="4118" max="4352" width="9.140625" style="2"/>
    <col min="4353" max="4353" width="11" style="2" customWidth="1"/>
    <col min="4354" max="4354" width="40.85546875" style="2" customWidth="1"/>
    <col min="4355" max="4355" width="26.42578125" style="2" customWidth="1"/>
    <col min="4356" max="4356" width="15" style="2" customWidth="1"/>
    <col min="4357" max="4357" width="17.7109375" style="2" customWidth="1"/>
    <col min="4358" max="4358" width="17.140625" style="2" customWidth="1"/>
    <col min="4359" max="4359" width="16.140625" style="2" customWidth="1"/>
    <col min="4360" max="4360" width="16.85546875" style="2" customWidth="1"/>
    <col min="4361" max="4361" width="16.5703125" style="2" customWidth="1"/>
    <col min="4362" max="4362" width="17.85546875" style="2" customWidth="1"/>
    <col min="4363" max="4363" width="16.42578125" style="2" customWidth="1"/>
    <col min="4364" max="4366" width="0" style="2" hidden="1" customWidth="1"/>
    <col min="4367" max="4373" width="9.140625" style="2" customWidth="1"/>
    <col min="4374" max="4608" width="9.140625" style="2"/>
    <col min="4609" max="4609" width="11" style="2" customWidth="1"/>
    <col min="4610" max="4610" width="40.85546875" style="2" customWidth="1"/>
    <col min="4611" max="4611" width="26.42578125" style="2" customWidth="1"/>
    <col min="4612" max="4612" width="15" style="2" customWidth="1"/>
    <col min="4613" max="4613" width="17.7109375" style="2" customWidth="1"/>
    <col min="4614" max="4614" width="17.140625" style="2" customWidth="1"/>
    <col min="4615" max="4615" width="16.140625" style="2" customWidth="1"/>
    <col min="4616" max="4616" width="16.85546875" style="2" customWidth="1"/>
    <col min="4617" max="4617" width="16.5703125" style="2" customWidth="1"/>
    <col min="4618" max="4618" width="17.85546875" style="2" customWidth="1"/>
    <col min="4619" max="4619" width="16.42578125" style="2" customWidth="1"/>
    <col min="4620" max="4622" width="0" style="2" hidden="1" customWidth="1"/>
    <col min="4623" max="4629" width="9.140625" style="2" customWidth="1"/>
    <col min="4630" max="4864" width="9.140625" style="2"/>
    <col min="4865" max="4865" width="11" style="2" customWidth="1"/>
    <col min="4866" max="4866" width="40.85546875" style="2" customWidth="1"/>
    <col min="4867" max="4867" width="26.42578125" style="2" customWidth="1"/>
    <col min="4868" max="4868" width="15" style="2" customWidth="1"/>
    <col min="4869" max="4869" width="17.7109375" style="2" customWidth="1"/>
    <col min="4870" max="4870" width="17.140625" style="2" customWidth="1"/>
    <col min="4871" max="4871" width="16.140625" style="2" customWidth="1"/>
    <col min="4872" max="4872" width="16.85546875" style="2" customWidth="1"/>
    <col min="4873" max="4873" width="16.5703125" style="2" customWidth="1"/>
    <col min="4874" max="4874" width="17.85546875" style="2" customWidth="1"/>
    <col min="4875" max="4875" width="16.42578125" style="2" customWidth="1"/>
    <col min="4876" max="4878" width="0" style="2" hidden="1" customWidth="1"/>
    <col min="4879" max="4885" width="9.140625" style="2" customWidth="1"/>
    <col min="4886" max="5120" width="9.140625" style="2"/>
    <col min="5121" max="5121" width="11" style="2" customWidth="1"/>
    <col min="5122" max="5122" width="40.85546875" style="2" customWidth="1"/>
    <col min="5123" max="5123" width="26.42578125" style="2" customWidth="1"/>
    <col min="5124" max="5124" width="15" style="2" customWidth="1"/>
    <col min="5125" max="5125" width="17.7109375" style="2" customWidth="1"/>
    <col min="5126" max="5126" width="17.140625" style="2" customWidth="1"/>
    <col min="5127" max="5127" width="16.140625" style="2" customWidth="1"/>
    <col min="5128" max="5128" width="16.85546875" style="2" customWidth="1"/>
    <col min="5129" max="5129" width="16.5703125" style="2" customWidth="1"/>
    <col min="5130" max="5130" width="17.85546875" style="2" customWidth="1"/>
    <col min="5131" max="5131" width="16.42578125" style="2" customWidth="1"/>
    <col min="5132" max="5134" width="0" style="2" hidden="1" customWidth="1"/>
    <col min="5135" max="5141" width="9.140625" style="2" customWidth="1"/>
    <col min="5142" max="5376" width="9.140625" style="2"/>
    <col min="5377" max="5377" width="11" style="2" customWidth="1"/>
    <col min="5378" max="5378" width="40.85546875" style="2" customWidth="1"/>
    <col min="5379" max="5379" width="26.42578125" style="2" customWidth="1"/>
    <col min="5380" max="5380" width="15" style="2" customWidth="1"/>
    <col min="5381" max="5381" width="17.7109375" style="2" customWidth="1"/>
    <col min="5382" max="5382" width="17.140625" style="2" customWidth="1"/>
    <col min="5383" max="5383" width="16.140625" style="2" customWidth="1"/>
    <col min="5384" max="5384" width="16.85546875" style="2" customWidth="1"/>
    <col min="5385" max="5385" width="16.5703125" style="2" customWidth="1"/>
    <col min="5386" max="5386" width="17.85546875" style="2" customWidth="1"/>
    <col min="5387" max="5387" width="16.42578125" style="2" customWidth="1"/>
    <col min="5388" max="5390" width="0" style="2" hidden="1" customWidth="1"/>
    <col min="5391" max="5397" width="9.140625" style="2" customWidth="1"/>
    <col min="5398" max="5632" width="9.140625" style="2"/>
    <col min="5633" max="5633" width="11" style="2" customWidth="1"/>
    <col min="5634" max="5634" width="40.85546875" style="2" customWidth="1"/>
    <col min="5635" max="5635" width="26.42578125" style="2" customWidth="1"/>
    <col min="5636" max="5636" width="15" style="2" customWidth="1"/>
    <col min="5637" max="5637" width="17.7109375" style="2" customWidth="1"/>
    <col min="5638" max="5638" width="17.140625" style="2" customWidth="1"/>
    <col min="5639" max="5639" width="16.140625" style="2" customWidth="1"/>
    <col min="5640" max="5640" width="16.85546875" style="2" customWidth="1"/>
    <col min="5641" max="5641" width="16.5703125" style="2" customWidth="1"/>
    <col min="5642" max="5642" width="17.85546875" style="2" customWidth="1"/>
    <col min="5643" max="5643" width="16.42578125" style="2" customWidth="1"/>
    <col min="5644" max="5646" width="0" style="2" hidden="1" customWidth="1"/>
    <col min="5647" max="5653" width="9.140625" style="2" customWidth="1"/>
    <col min="5654" max="5888" width="9.140625" style="2"/>
    <col min="5889" max="5889" width="11" style="2" customWidth="1"/>
    <col min="5890" max="5890" width="40.85546875" style="2" customWidth="1"/>
    <col min="5891" max="5891" width="26.42578125" style="2" customWidth="1"/>
    <col min="5892" max="5892" width="15" style="2" customWidth="1"/>
    <col min="5893" max="5893" width="17.7109375" style="2" customWidth="1"/>
    <col min="5894" max="5894" width="17.140625" style="2" customWidth="1"/>
    <col min="5895" max="5895" width="16.140625" style="2" customWidth="1"/>
    <col min="5896" max="5896" width="16.85546875" style="2" customWidth="1"/>
    <col min="5897" max="5897" width="16.5703125" style="2" customWidth="1"/>
    <col min="5898" max="5898" width="17.85546875" style="2" customWidth="1"/>
    <col min="5899" max="5899" width="16.42578125" style="2" customWidth="1"/>
    <col min="5900" max="5902" width="0" style="2" hidden="1" customWidth="1"/>
    <col min="5903" max="5909" width="9.140625" style="2" customWidth="1"/>
    <col min="5910" max="6144" width="9.140625" style="2"/>
    <col min="6145" max="6145" width="11" style="2" customWidth="1"/>
    <col min="6146" max="6146" width="40.85546875" style="2" customWidth="1"/>
    <col min="6147" max="6147" width="26.42578125" style="2" customWidth="1"/>
    <col min="6148" max="6148" width="15" style="2" customWidth="1"/>
    <col min="6149" max="6149" width="17.7109375" style="2" customWidth="1"/>
    <col min="6150" max="6150" width="17.140625" style="2" customWidth="1"/>
    <col min="6151" max="6151" width="16.140625" style="2" customWidth="1"/>
    <col min="6152" max="6152" width="16.85546875" style="2" customWidth="1"/>
    <col min="6153" max="6153" width="16.5703125" style="2" customWidth="1"/>
    <col min="6154" max="6154" width="17.85546875" style="2" customWidth="1"/>
    <col min="6155" max="6155" width="16.42578125" style="2" customWidth="1"/>
    <col min="6156" max="6158" width="0" style="2" hidden="1" customWidth="1"/>
    <col min="6159" max="6165" width="9.140625" style="2" customWidth="1"/>
    <col min="6166" max="6400" width="9.140625" style="2"/>
    <col min="6401" max="6401" width="11" style="2" customWidth="1"/>
    <col min="6402" max="6402" width="40.85546875" style="2" customWidth="1"/>
    <col min="6403" max="6403" width="26.42578125" style="2" customWidth="1"/>
    <col min="6404" max="6404" width="15" style="2" customWidth="1"/>
    <col min="6405" max="6405" width="17.7109375" style="2" customWidth="1"/>
    <col min="6406" max="6406" width="17.140625" style="2" customWidth="1"/>
    <col min="6407" max="6407" width="16.140625" style="2" customWidth="1"/>
    <col min="6408" max="6408" width="16.85546875" style="2" customWidth="1"/>
    <col min="6409" max="6409" width="16.5703125" style="2" customWidth="1"/>
    <col min="6410" max="6410" width="17.85546875" style="2" customWidth="1"/>
    <col min="6411" max="6411" width="16.42578125" style="2" customWidth="1"/>
    <col min="6412" max="6414" width="0" style="2" hidden="1" customWidth="1"/>
    <col min="6415" max="6421" width="9.140625" style="2" customWidth="1"/>
    <col min="6422" max="6656" width="9.140625" style="2"/>
    <col min="6657" max="6657" width="11" style="2" customWidth="1"/>
    <col min="6658" max="6658" width="40.85546875" style="2" customWidth="1"/>
    <col min="6659" max="6659" width="26.42578125" style="2" customWidth="1"/>
    <col min="6660" max="6660" width="15" style="2" customWidth="1"/>
    <col min="6661" max="6661" width="17.7109375" style="2" customWidth="1"/>
    <col min="6662" max="6662" width="17.140625" style="2" customWidth="1"/>
    <col min="6663" max="6663" width="16.140625" style="2" customWidth="1"/>
    <col min="6664" max="6664" width="16.85546875" style="2" customWidth="1"/>
    <col min="6665" max="6665" width="16.5703125" style="2" customWidth="1"/>
    <col min="6666" max="6666" width="17.85546875" style="2" customWidth="1"/>
    <col min="6667" max="6667" width="16.42578125" style="2" customWidth="1"/>
    <col min="6668" max="6670" width="0" style="2" hidden="1" customWidth="1"/>
    <col min="6671" max="6677" width="9.140625" style="2" customWidth="1"/>
    <col min="6678" max="6912" width="9.140625" style="2"/>
    <col min="6913" max="6913" width="11" style="2" customWidth="1"/>
    <col min="6914" max="6914" width="40.85546875" style="2" customWidth="1"/>
    <col min="6915" max="6915" width="26.42578125" style="2" customWidth="1"/>
    <col min="6916" max="6916" width="15" style="2" customWidth="1"/>
    <col min="6917" max="6917" width="17.7109375" style="2" customWidth="1"/>
    <col min="6918" max="6918" width="17.140625" style="2" customWidth="1"/>
    <col min="6919" max="6919" width="16.140625" style="2" customWidth="1"/>
    <col min="6920" max="6920" width="16.85546875" style="2" customWidth="1"/>
    <col min="6921" max="6921" width="16.5703125" style="2" customWidth="1"/>
    <col min="6922" max="6922" width="17.85546875" style="2" customWidth="1"/>
    <col min="6923" max="6923" width="16.42578125" style="2" customWidth="1"/>
    <col min="6924" max="6926" width="0" style="2" hidden="1" customWidth="1"/>
    <col min="6927" max="6933" width="9.140625" style="2" customWidth="1"/>
    <col min="6934" max="7168" width="9.140625" style="2"/>
    <col min="7169" max="7169" width="11" style="2" customWidth="1"/>
    <col min="7170" max="7170" width="40.85546875" style="2" customWidth="1"/>
    <col min="7171" max="7171" width="26.42578125" style="2" customWidth="1"/>
    <col min="7172" max="7172" width="15" style="2" customWidth="1"/>
    <col min="7173" max="7173" width="17.7109375" style="2" customWidth="1"/>
    <col min="7174" max="7174" width="17.140625" style="2" customWidth="1"/>
    <col min="7175" max="7175" width="16.140625" style="2" customWidth="1"/>
    <col min="7176" max="7176" width="16.85546875" style="2" customWidth="1"/>
    <col min="7177" max="7177" width="16.5703125" style="2" customWidth="1"/>
    <col min="7178" max="7178" width="17.85546875" style="2" customWidth="1"/>
    <col min="7179" max="7179" width="16.42578125" style="2" customWidth="1"/>
    <col min="7180" max="7182" width="0" style="2" hidden="1" customWidth="1"/>
    <col min="7183" max="7189" width="9.140625" style="2" customWidth="1"/>
    <col min="7190" max="7424" width="9.140625" style="2"/>
    <col min="7425" max="7425" width="11" style="2" customWidth="1"/>
    <col min="7426" max="7426" width="40.85546875" style="2" customWidth="1"/>
    <col min="7427" max="7427" width="26.42578125" style="2" customWidth="1"/>
    <col min="7428" max="7428" width="15" style="2" customWidth="1"/>
    <col min="7429" max="7429" width="17.7109375" style="2" customWidth="1"/>
    <col min="7430" max="7430" width="17.140625" style="2" customWidth="1"/>
    <col min="7431" max="7431" width="16.140625" style="2" customWidth="1"/>
    <col min="7432" max="7432" width="16.85546875" style="2" customWidth="1"/>
    <col min="7433" max="7433" width="16.5703125" style="2" customWidth="1"/>
    <col min="7434" max="7434" width="17.85546875" style="2" customWidth="1"/>
    <col min="7435" max="7435" width="16.42578125" style="2" customWidth="1"/>
    <col min="7436" max="7438" width="0" style="2" hidden="1" customWidth="1"/>
    <col min="7439" max="7445" width="9.140625" style="2" customWidth="1"/>
    <col min="7446" max="7680" width="9.140625" style="2"/>
    <col min="7681" max="7681" width="11" style="2" customWidth="1"/>
    <col min="7682" max="7682" width="40.85546875" style="2" customWidth="1"/>
    <col min="7683" max="7683" width="26.42578125" style="2" customWidth="1"/>
    <col min="7684" max="7684" width="15" style="2" customWidth="1"/>
    <col min="7685" max="7685" width="17.7109375" style="2" customWidth="1"/>
    <col min="7686" max="7686" width="17.140625" style="2" customWidth="1"/>
    <col min="7687" max="7687" width="16.140625" style="2" customWidth="1"/>
    <col min="7688" max="7688" width="16.85546875" style="2" customWidth="1"/>
    <col min="7689" max="7689" width="16.5703125" style="2" customWidth="1"/>
    <col min="7690" max="7690" width="17.85546875" style="2" customWidth="1"/>
    <col min="7691" max="7691" width="16.42578125" style="2" customWidth="1"/>
    <col min="7692" max="7694" width="0" style="2" hidden="1" customWidth="1"/>
    <col min="7695" max="7701" width="9.140625" style="2" customWidth="1"/>
    <col min="7702" max="7936" width="9.140625" style="2"/>
    <col min="7937" max="7937" width="11" style="2" customWidth="1"/>
    <col min="7938" max="7938" width="40.85546875" style="2" customWidth="1"/>
    <col min="7939" max="7939" width="26.42578125" style="2" customWidth="1"/>
    <col min="7940" max="7940" width="15" style="2" customWidth="1"/>
    <col min="7941" max="7941" width="17.7109375" style="2" customWidth="1"/>
    <col min="7942" max="7942" width="17.140625" style="2" customWidth="1"/>
    <col min="7943" max="7943" width="16.140625" style="2" customWidth="1"/>
    <col min="7944" max="7944" width="16.85546875" style="2" customWidth="1"/>
    <col min="7945" max="7945" width="16.5703125" style="2" customWidth="1"/>
    <col min="7946" max="7946" width="17.85546875" style="2" customWidth="1"/>
    <col min="7947" max="7947" width="16.42578125" style="2" customWidth="1"/>
    <col min="7948" max="7950" width="0" style="2" hidden="1" customWidth="1"/>
    <col min="7951" max="7957" width="9.140625" style="2" customWidth="1"/>
    <col min="7958" max="8192" width="9.140625" style="2"/>
    <col min="8193" max="8193" width="11" style="2" customWidth="1"/>
    <col min="8194" max="8194" width="40.85546875" style="2" customWidth="1"/>
    <col min="8195" max="8195" width="26.42578125" style="2" customWidth="1"/>
    <col min="8196" max="8196" width="15" style="2" customWidth="1"/>
    <col min="8197" max="8197" width="17.7109375" style="2" customWidth="1"/>
    <col min="8198" max="8198" width="17.140625" style="2" customWidth="1"/>
    <col min="8199" max="8199" width="16.140625" style="2" customWidth="1"/>
    <col min="8200" max="8200" width="16.85546875" style="2" customWidth="1"/>
    <col min="8201" max="8201" width="16.5703125" style="2" customWidth="1"/>
    <col min="8202" max="8202" width="17.85546875" style="2" customWidth="1"/>
    <col min="8203" max="8203" width="16.42578125" style="2" customWidth="1"/>
    <col min="8204" max="8206" width="0" style="2" hidden="1" customWidth="1"/>
    <col min="8207" max="8213" width="9.140625" style="2" customWidth="1"/>
    <col min="8214" max="8448" width="9.140625" style="2"/>
    <col min="8449" max="8449" width="11" style="2" customWidth="1"/>
    <col min="8450" max="8450" width="40.85546875" style="2" customWidth="1"/>
    <col min="8451" max="8451" width="26.42578125" style="2" customWidth="1"/>
    <col min="8452" max="8452" width="15" style="2" customWidth="1"/>
    <col min="8453" max="8453" width="17.7109375" style="2" customWidth="1"/>
    <col min="8454" max="8454" width="17.140625" style="2" customWidth="1"/>
    <col min="8455" max="8455" width="16.140625" style="2" customWidth="1"/>
    <col min="8456" max="8456" width="16.85546875" style="2" customWidth="1"/>
    <col min="8457" max="8457" width="16.5703125" style="2" customWidth="1"/>
    <col min="8458" max="8458" width="17.85546875" style="2" customWidth="1"/>
    <col min="8459" max="8459" width="16.42578125" style="2" customWidth="1"/>
    <col min="8460" max="8462" width="0" style="2" hidden="1" customWidth="1"/>
    <col min="8463" max="8469" width="9.140625" style="2" customWidth="1"/>
    <col min="8470" max="8704" width="9.140625" style="2"/>
    <col min="8705" max="8705" width="11" style="2" customWidth="1"/>
    <col min="8706" max="8706" width="40.85546875" style="2" customWidth="1"/>
    <col min="8707" max="8707" width="26.42578125" style="2" customWidth="1"/>
    <col min="8708" max="8708" width="15" style="2" customWidth="1"/>
    <col min="8709" max="8709" width="17.7109375" style="2" customWidth="1"/>
    <col min="8710" max="8710" width="17.140625" style="2" customWidth="1"/>
    <col min="8711" max="8711" width="16.140625" style="2" customWidth="1"/>
    <col min="8712" max="8712" width="16.85546875" style="2" customWidth="1"/>
    <col min="8713" max="8713" width="16.5703125" style="2" customWidth="1"/>
    <col min="8714" max="8714" width="17.85546875" style="2" customWidth="1"/>
    <col min="8715" max="8715" width="16.42578125" style="2" customWidth="1"/>
    <col min="8716" max="8718" width="0" style="2" hidden="1" customWidth="1"/>
    <col min="8719" max="8725" width="9.140625" style="2" customWidth="1"/>
    <col min="8726" max="8960" width="9.140625" style="2"/>
    <col min="8961" max="8961" width="11" style="2" customWidth="1"/>
    <col min="8962" max="8962" width="40.85546875" style="2" customWidth="1"/>
    <col min="8963" max="8963" width="26.42578125" style="2" customWidth="1"/>
    <col min="8964" max="8964" width="15" style="2" customWidth="1"/>
    <col min="8965" max="8965" width="17.7109375" style="2" customWidth="1"/>
    <col min="8966" max="8966" width="17.140625" style="2" customWidth="1"/>
    <col min="8967" max="8967" width="16.140625" style="2" customWidth="1"/>
    <col min="8968" max="8968" width="16.85546875" style="2" customWidth="1"/>
    <col min="8969" max="8969" width="16.5703125" style="2" customWidth="1"/>
    <col min="8970" max="8970" width="17.85546875" style="2" customWidth="1"/>
    <col min="8971" max="8971" width="16.42578125" style="2" customWidth="1"/>
    <col min="8972" max="8974" width="0" style="2" hidden="1" customWidth="1"/>
    <col min="8975" max="8981" width="9.140625" style="2" customWidth="1"/>
    <col min="8982" max="9216" width="9.140625" style="2"/>
    <col min="9217" max="9217" width="11" style="2" customWidth="1"/>
    <col min="9218" max="9218" width="40.85546875" style="2" customWidth="1"/>
    <col min="9219" max="9219" width="26.42578125" style="2" customWidth="1"/>
    <col min="9220" max="9220" width="15" style="2" customWidth="1"/>
    <col min="9221" max="9221" width="17.7109375" style="2" customWidth="1"/>
    <col min="9222" max="9222" width="17.140625" style="2" customWidth="1"/>
    <col min="9223" max="9223" width="16.140625" style="2" customWidth="1"/>
    <col min="9224" max="9224" width="16.85546875" style="2" customWidth="1"/>
    <col min="9225" max="9225" width="16.5703125" style="2" customWidth="1"/>
    <col min="9226" max="9226" width="17.85546875" style="2" customWidth="1"/>
    <col min="9227" max="9227" width="16.42578125" style="2" customWidth="1"/>
    <col min="9228" max="9230" width="0" style="2" hidden="1" customWidth="1"/>
    <col min="9231" max="9237" width="9.140625" style="2" customWidth="1"/>
    <col min="9238" max="9472" width="9.140625" style="2"/>
    <col min="9473" max="9473" width="11" style="2" customWidth="1"/>
    <col min="9474" max="9474" width="40.85546875" style="2" customWidth="1"/>
    <col min="9475" max="9475" width="26.42578125" style="2" customWidth="1"/>
    <col min="9476" max="9476" width="15" style="2" customWidth="1"/>
    <col min="9477" max="9477" width="17.7109375" style="2" customWidth="1"/>
    <col min="9478" max="9478" width="17.140625" style="2" customWidth="1"/>
    <col min="9479" max="9479" width="16.140625" style="2" customWidth="1"/>
    <col min="9480" max="9480" width="16.85546875" style="2" customWidth="1"/>
    <col min="9481" max="9481" width="16.5703125" style="2" customWidth="1"/>
    <col min="9482" max="9482" width="17.85546875" style="2" customWidth="1"/>
    <col min="9483" max="9483" width="16.42578125" style="2" customWidth="1"/>
    <col min="9484" max="9486" width="0" style="2" hidden="1" customWidth="1"/>
    <col min="9487" max="9493" width="9.140625" style="2" customWidth="1"/>
    <col min="9494" max="9728" width="9.140625" style="2"/>
    <col min="9729" max="9729" width="11" style="2" customWidth="1"/>
    <col min="9730" max="9730" width="40.85546875" style="2" customWidth="1"/>
    <col min="9731" max="9731" width="26.42578125" style="2" customWidth="1"/>
    <col min="9732" max="9732" width="15" style="2" customWidth="1"/>
    <col min="9733" max="9733" width="17.7109375" style="2" customWidth="1"/>
    <col min="9734" max="9734" width="17.140625" style="2" customWidth="1"/>
    <col min="9735" max="9735" width="16.140625" style="2" customWidth="1"/>
    <col min="9736" max="9736" width="16.85546875" style="2" customWidth="1"/>
    <col min="9737" max="9737" width="16.5703125" style="2" customWidth="1"/>
    <col min="9738" max="9738" width="17.85546875" style="2" customWidth="1"/>
    <col min="9739" max="9739" width="16.42578125" style="2" customWidth="1"/>
    <col min="9740" max="9742" width="0" style="2" hidden="1" customWidth="1"/>
    <col min="9743" max="9749" width="9.140625" style="2" customWidth="1"/>
    <col min="9750" max="9984" width="9.140625" style="2"/>
    <col min="9985" max="9985" width="11" style="2" customWidth="1"/>
    <col min="9986" max="9986" width="40.85546875" style="2" customWidth="1"/>
    <col min="9987" max="9987" width="26.42578125" style="2" customWidth="1"/>
    <col min="9988" max="9988" width="15" style="2" customWidth="1"/>
    <col min="9989" max="9989" width="17.7109375" style="2" customWidth="1"/>
    <col min="9990" max="9990" width="17.140625" style="2" customWidth="1"/>
    <col min="9991" max="9991" width="16.140625" style="2" customWidth="1"/>
    <col min="9992" max="9992" width="16.85546875" style="2" customWidth="1"/>
    <col min="9993" max="9993" width="16.5703125" style="2" customWidth="1"/>
    <col min="9994" max="9994" width="17.85546875" style="2" customWidth="1"/>
    <col min="9995" max="9995" width="16.42578125" style="2" customWidth="1"/>
    <col min="9996" max="9998" width="0" style="2" hidden="1" customWidth="1"/>
    <col min="9999" max="10005" width="9.140625" style="2" customWidth="1"/>
    <col min="10006" max="10240" width="9.140625" style="2"/>
    <col min="10241" max="10241" width="11" style="2" customWidth="1"/>
    <col min="10242" max="10242" width="40.85546875" style="2" customWidth="1"/>
    <col min="10243" max="10243" width="26.42578125" style="2" customWidth="1"/>
    <col min="10244" max="10244" width="15" style="2" customWidth="1"/>
    <col min="10245" max="10245" width="17.7109375" style="2" customWidth="1"/>
    <col min="10246" max="10246" width="17.140625" style="2" customWidth="1"/>
    <col min="10247" max="10247" width="16.140625" style="2" customWidth="1"/>
    <col min="10248" max="10248" width="16.85546875" style="2" customWidth="1"/>
    <col min="10249" max="10249" width="16.5703125" style="2" customWidth="1"/>
    <col min="10250" max="10250" width="17.85546875" style="2" customWidth="1"/>
    <col min="10251" max="10251" width="16.42578125" style="2" customWidth="1"/>
    <col min="10252" max="10254" width="0" style="2" hidden="1" customWidth="1"/>
    <col min="10255" max="10261" width="9.140625" style="2" customWidth="1"/>
    <col min="10262" max="10496" width="9.140625" style="2"/>
    <col min="10497" max="10497" width="11" style="2" customWidth="1"/>
    <col min="10498" max="10498" width="40.85546875" style="2" customWidth="1"/>
    <col min="10499" max="10499" width="26.42578125" style="2" customWidth="1"/>
    <col min="10500" max="10500" width="15" style="2" customWidth="1"/>
    <col min="10501" max="10501" width="17.7109375" style="2" customWidth="1"/>
    <col min="10502" max="10502" width="17.140625" style="2" customWidth="1"/>
    <col min="10503" max="10503" width="16.140625" style="2" customWidth="1"/>
    <col min="10504" max="10504" width="16.85546875" style="2" customWidth="1"/>
    <col min="10505" max="10505" width="16.5703125" style="2" customWidth="1"/>
    <col min="10506" max="10506" width="17.85546875" style="2" customWidth="1"/>
    <col min="10507" max="10507" width="16.42578125" style="2" customWidth="1"/>
    <col min="10508" max="10510" width="0" style="2" hidden="1" customWidth="1"/>
    <col min="10511" max="10517" width="9.140625" style="2" customWidth="1"/>
    <col min="10518" max="10752" width="9.140625" style="2"/>
    <col min="10753" max="10753" width="11" style="2" customWidth="1"/>
    <col min="10754" max="10754" width="40.85546875" style="2" customWidth="1"/>
    <col min="10755" max="10755" width="26.42578125" style="2" customWidth="1"/>
    <col min="10756" max="10756" width="15" style="2" customWidth="1"/>
    <col min="10757" max="10757" width="17.7109375" style="2" customWidth="1"/>
    <col min="10758" max="10758" width="17.140625" style="2" customWidth="1"/>
    <col min="10759" max="10759" width="16.140625" style="2" customWidth="1"/>
    <col min="10760" max="10760" width="16.85546875" style="2" customWidth="1"/>
    <col min="10761" max="10761" width="16.5703125" style="2" customWidth="1"/>
    <col min="10762" max="10762" width="17.85546875" style="2" customWidth="1"/>
    <col min="10763" max="10763" width="16.42578125" style="2" customWidth="1"/>
    <col min="10764" max="10766" width="0" style="2" hidden="1" customWidth="1"/>
    <col min="10767" max="10773" width="9.140625" style="2" customWidth="1"/>
    <col min="10774" max="11008" width="9.140625" style="2"/>
    <col min="11009" max="11009" width="11" style="2" customWidth="1"/>
    <col min="11010" max="11010" width="40.85546875" style="2" customWidth="1"/>
    <col min="11011" max="11011" width="26.42578125" style="2" customWidth="1"/>
    <col min="11012" max="11012" width="15" style="2" customWidth="1"/>
    <col min="11013" max="11013" width="17.7109375" style="2" customWidth="1"/>
    <col min="11014" max="11014" width="17.140625" style="2" customWidth="1"/>
    <col min="11015" max="11015" width="16.140625" style="2" customWidth="1"/>
    <col min="11016" max="11016" width="16.85546875" style="2" customWidth="1"/>
    <col min="11017" max="11017" width="16.5703125" style="2" customWidth="1"/>
    <col min="11018" max="11018" width="17.85546875" style="2" customWidth="1"/>
    <col min="11019" max="11019" width="16.42578125" style="2" customWidth="1"/>
    <col min="11020" max="11022" width="0" style="2" hidden="1" customWidth="1"/>
    <col min="11023" max="11029" width="9.140625" style="2" customWidth="1"/>
    <col min="11030" max="11264" width="9.140625" style="2"/>
    <col min="11265" max="11265" width="11" style="2" customWidth="1"/>
    <col min="11266" max="11266" width="40.85546875" style="2" customWidth="1"/>
    <col min="11267" max="11267" width="26.42578125" style="2" customWidth="1"/>
    <col min="11268" max="11268" width="15" style="2" customWidth="1"/>
    <col min="11269" max="11269" width="17.7109375" style="2" customWidth="1"/>
    <col min="11270" max="11270" width="17.140625" style="2" customWidth="1"/>
    <col min="11271" max="11271" width="16.140625" style="2" customWidth="1"/>
    <col min="11272" max="11272" width="16.85546875" style="2" customWidth="1"/>
    <col min="11273" max="11273" width="16.5703125" style="2" customWidth="1"/>
    <col min="11274" max="11274" width="17.85546875" style="2" customWidth="1"/>
    <col min="11275" max="11275" width="16.42578125" style="2" customWidth="1"/>
    <col min="11276" max="11278" width="0" style="2" hidden="1" customWidth="1"/>
    <col min="11279" max="11285" width="9.140625" style="2" customWidth="1"/>
    <col min="11286" max="11520" width="9.140625" style="2"/>
    <col min="11521" max="11521" width="11" style="2" customWidth="1"/>
    <col min="11522" max="11522" width="40.85546875" style="2" customWidth="1"/>
    <col min="11523" max="11523" width="26.42578125" style="2" customWidth="1"/>
    <col min="11524" max="11524" width="15" style="2" customWidth="1"/>
    <col min="11525" max="11525" width="17.7109375" style="2" customWidth="1"/>
    <col min="11526" max="11526" width="17.140625" style="2" customWidth="1"/>
    <col min="11527" max="11527" width="16.140625" style="2" customWidth="1"/>
    <col min="11528" max="11528" width="16.85546875" style="2" customWidth="1"/>
    <col min="11529" max="11529" width="16.5703125" style="2" customWidth="1"/>
    <col min="11530" max="11530" width="17.85546875" style="2" customWidth="1"/>
    <col min="11531" max="11531" width="16.42578125" style="2" customWidth="1"/>
    <col min="11532" max="11534" width="0" style="2" hidden="1" customWidth="1"/>
    <col min="11535" max="11541" width="9.140625" style="2" customWidth="1"/>
    <col min="11542" max="11776" width="9.140625" style="2"/>
    <col min="11777" max="11777" width="11" style="2" customWidth="1"/>
    <col min="11778" max="11778" width="40.85546875" style="2" customWidth="1"/>
    <col min="11779" max="11779" width="26.42578125" style="2" customWidth="1"/>
    <col min="11780" max="11780" width="15" style="2" customWidth="1"/>
    <col min="11781" max="11781" width="17.7109375" style="2" customWidth="1"/>
    <col min="11782" max="11782" width="17.140625" style="2" customWidth="1"/>
    <col min="11783" max="11783" width="16.140625" style="2" customWidth="1"/>
    <col min="11784" max="11784" width="16.85546875" style="2" customWidth="1"/>
    <col min="11785" max="11785" width="16.5703125" style="2" customWidth="1"/>
    <col min="11786" max="11786" width="17.85546875" style="2" customWidth="1"/>
    <col min="11787" max="11787" width="16.42578125" style="2" customWidth="1"/>
    <col min="11788" max="11790" width="0" style="2" hidden="1" customWidth="1"/>
    <col min="11791" max="11797" width="9.140625" style="2" customWidth="1"/>
    <col min="11798" max="12032" width="9.140625" style="2"/>
    <col min="12033" max="12033" width="11" style="2" customWidth="1"/>
    <col min="12034" max="12034" width="40.85546875" style="2" customWidth="1"/>
    <col min="12035" max="12035" width="26.42578125" style="2" customWidth="1"/>
    <col min="12036" max="12036" width="15" style="2" customWidth="1"/>
    <col min="12037" max="12037" width="17.7109375" style="2" customWidth="1"/>
    <col min="12038" max="12038" width="17.140625" style="2" customWidth="1"/>
    <col min="12039" max="12039" width="16.140625" style="2" customWidth="1"/>
    <col min="12040" max="12040" width="16.85546875" style="2" customWidth="1"/>
    <col min="12041" max="12041" width="16.5703125" style="2" customWidth="1"/>
    <col min="12042" max="12042" width="17.85546875" style="2" customWidth="1"/>
    <col min="12043" max="12043" width="16.42578125" style="2" customWidth="1"/>
    <col min="12044" max="12046" width="0" style="2" hidden="1" customWidth="1"/>
    <col min="12047" max="12053" width="9.140625" style="2" customWidth="1"/>
    <col min="12054" max="12288" width="9.140625" style="2"/>
    <col min="12289" max="12289" width="11" style="2" customWidth="1"/>
    <col min="12290" max="12290" width="40.85546875" style="2" customWidth="1"/>
    <col min="12291" max="12291" width="26.42578125" style="2" customWidth="1"/>
    <col min="12292" max="12292" width="15" style="2" customWidth="1"/>
    <col min="12293" max="12293" width="17.7109375" style="2" customWidth="1"/>
    <col min="12294" max="12294" width="17.140625" style="2" customWidth="1"/>
    <col min="12295" max="12295" width="16.140625" style="2" customWidth="1"/>
    <col min="12296" max="12296" width="16.85546875" style="2" customWidth="1"/>
    <col min="12297" max="12297" width="16.5703125" style="2" customWidth="1"/>
    <col min="12298" max="12298" width="17.85546875" style="2" customWidth="1"/>
    <col min="12299" max="12299" width="16.42578125" style="2" customWidth="1"/>
    <col min="12300" max="12302" width="0" style="2" hidden="1" customWidth="1"/>
    <col min="12303" max="12309" width="9.140625" style="2" customWidth="1"/>
    <col min="12310" max="12544" width="9.140625" style="2"/>
    <col min="12545" max="12545" width="11" style="2" customWidth="1"/>
    <col min="12546" max="12546" width="40.85546875" style="2" customWidth="1"/>
    <col min="12547" max="12547" width="26.42578125" style="2" customWidth="1"/>
    <col min="12548" max="12548" width="15" style="2" customWidth="1"/>
    <col min="12549" max="12549" width="17.7109375" style="2" customWidth="1"/>
    <col min="12550" max="12550" width="17.140625" style="2" customWidth="1"/>
    <col min="12551" max="12551" width="16.140625" style="2" customWidth="1"/>
    <col min="12552" max="12552" width="16.85546875" style="2" customWidth="1"/>
    <col min="12553" max="12553" width="16.5703125" style="2" customWidth="1"/>
    <col min="12554" max="12554" width="17.85546875" style="2" customWidth="1"/>
    <col min="12555" max="12555" width="16.42578125" style="2" customWidth="1"/>
    <col min="12556" max="12558" width="0" style="2" hidden="1" customWidth="1"/>
    <col min="12559" max="12565" width="9.140625" style="2" customWidth="1"/>
    <col min="12566" max="12800" width="9.140625" style="2"/>
    <col min="12801" max="12801" width="11" style="2" customWidth="1"/>
    <col min="12802" max="12802" width="40.85546875" style="2" customWidth="1"/>
    <col min="12803" max="12803" width="26.42578125" style="2" customWidth="1"/>
    <col min="12804" max="12804" width="15" style="2" customWidth="1"/>
    <col min="12805" max="12805" width="17.7109375" style="2" customWidth="1"/>
    <col min="12806" max="12806" width="17.140625" style="2" customWidth="1"/>
    <col min="12807" max="12807" width="16.140625" style="2" customWidth="1"/>
    <col min="12808" max="12808" width="16.85546875" style="2" customWidth="1"/>
    <col min="12809" max="12809" width="16.5703125" style="2" customWidth="1"/>
    <col min="12810" max="12810" width="17.85546875" style="2" customWidth="1"/>
    <col min="12811" max="12811" width="16.42578125" style="2" customWidth="1"/>
    <col min="12812" max="12814" width="0" style="2" hidden="1" customWidth="1"/>
    <col min="12815" max="12821" width="9.140625" style="2" customWidth="1"/>
    <col min="12822" max="13056" width="9.140625" style="2"/>
    <col min="13057" max="13057" width="11" style="2" customWidth="1"/>
    <col min="13058" max="13058" width="40.85546875" style="2" customWidth="1"/>
    <col min="13059" max="13059" width="26.42578125" style="2" customWidth="1"/>
    <col min="13060" max="13060" width="15" style="2" customWidth="1"/>
    <col min="13061" max="13061" width="17.7109375" style="2" customWidth="1"/>
    <col min="13062" max="13062" width="17.140625" style="2" customWidth="1"/>
    <col min="13063" max="13063" width="16.140625" style="2" customWidth="1"/>
    <col min="13064" max="13064" width="16.85546875" style="2" customWidth="1"/>
    <col min="13065" max="13065" width="16.5703125" style="2" customWidth="1"/>
    <col min="13066" max="13066" width="17.85546875" style="2" customWidth="1"/>
    <col min="13067" max="13067" width="16.42578125" style="2" customWidth="1"/>
    <col min="13068" max="13070" width="0" style="2" hidden="1" customWidth="1"/>
    <col min="13071" max="13077" width="9.140625" style="2" customWidth="1"/>
    <col min="13078" max="13312" width="9.140625" style="2"/>
    <col min="13313" max="13313" width="11" style="2" customWidth="1"/>
    <col min="13314" max="13314" width="40.85546875" style="2" customWidth="1"/>
    <col min="13315" max="13315" width="26.42578125" style="2" customWidth="1"/>
    <col min="13316" max="13316" width="15" style="2" customWidth="1"/>
    <col min="13317" max="13317" width="17.7109375" style="2" customWidth="1"/>
    <col min="13318" max="13318" width="17.140625" style="2" customWidth="1"/>
    <col min="13319" max="13319" width="16.140625" style="2" customWidth="1"/>
    <col min="13320" max="13320" width="16.85546875" style="2" customWidth="1"/>
    <col min="13321" max="13321" width="16.5703125" style="2" customWidth="1"/>
    <col min="13322" max="13322" width="17.85546875" style="2" customWidth="1"/>
    <col min="13323" max="13323" width="16.42578125" style="2" customWidth="1"/>
    <col min="13324" max="13326" width="0" style="2" hidden="1" customWidth="1"/>
    <col min="13327" max="13333" width="9.140625" style="2" customWidth="1"/>
    <col min="13334" max="13568" width="9.140625" style="2"/>
    <col min="13569" max="13569" width="11" style="2" customWidth="1"/>
    <col min="13570" max="13570" width="40.85546875" style="2" customWidth="1"/>
    <col min="13571" max="13571" width="26.42578125" style="2" customWidth="1"/>
    <col min="13572" max="13572" width="15" style="2" customWidth="1"/>
    <col min="13573" max="13573" width="17.7109375" style="2" customWidth="1"/>
    <col min="13574" max="13574" width="17.140625" style="2" customWidth="1"/>
    <col min="13575" max="13575" width="16.140625" style="2" customWidth="1"/>
    <col min="13576" max="13576" width="16.85546875" style="2" customWidth="1"/>
    <col min="13577" max="13577" width="16.5703125" style="2" customWidth="1"/>
    <col min="13578" max="13578" width="17.85546875" style="2" customWidth="1"/>
    <col min="13579" max="13579" width="16.42578125" style="2" customWidth="1"/>
    <col min="13580" max="13582" width="0" style="2" hidden="1" customWidth="1"/>
    <col min="13583" max="13589" width="9.140625" style="2" customWidth="1"/>
    <col min="13590" max="13824" width="9.140625" style="2"/>
    <col min="13825" max="13825" width="11" style="2" customWidth="1"/>
    <col min="13826" max="13826" width="40.85546875" style="2" customWidth="1"/>
    <col min="13827" max="13827" width="26.42578125" style="2" customWidth="1"/>
    <col min="13828" max="13828" width="15" style="2" customWidth="1"/>
    <col min="13829" max="13829" width="17.7109375" style="2" customWidth="1"/>
    <col min="13830" max="13830" width="17.140625" style="2" customWidth="1"/>
    <col min="13831" max="13831" width="16.140625" style="2" customWidth="1"/>
    <col min="13832" max="13832" width="16.85546875" style="2" customWidth="1"/>
    <col min="13833" max="13833" width="16.5703125" style="2" customWidth="1"/>
    <col min="13834" max="13834" width="17.85546875" style="2" customWidth="1"/>
    <col min="13835" max="13835" width="16.42578125" style="2" customWidth="1"/>
    <col min="13836" max="13838" width="0" style="2" hidden="1" customWidth="1"/>
    <col min="13839" max="13845" width="9.140625" style="2" customWidth="1"/>
    <col min="13846" max="14080" width="9.140625" style="2"/>
    <col min="14081" max="14081" width="11" style="2" customWidth="1"/>
    <col min="14082" max="14082" width="40.85546875" style="2" customWidth="1"/>
    <col min="14083" max="14083" width="26.42578125" style="2" customWidth="1"/>
    <col min="14084" max="14084" width="15" style="2" customWidth="1"/>
    <col min="14085" max="14085" width="17.7109375" style="2" customWidth="1"/>
    <col min="14086" max="14086" width="17.140625" style="2" customWidth="1"/>
    <col min="14087" max="14087" width="16.140625" style="2" customWidth="1"/>
    <col min="14088" max="14088" width="16.85546875" style="2" customWidth="1"/>
    <col min="14089" max="14089" width="16.5703125" style="2" customWidth="1"/>
    <col min="14090" max="14090" width="17.85546875" style="2" customWidth="1"/>
    <col min="14091" max="14091" width="16.42578125" style="2" customWidth="1"/>
    <col min="14092" max="14094" width="0" style="2" hidden="1" customWidth="1"/>
    <col min="14095" max="14101" width="9.140625" style="2" customWidth="1"/>
    <col min="14102" max="14336" width="9.140625" style="2"/>
    <col min="14337" max="14337" width="11" style="2" customWidth="1"/>
    <col min="14338" max="14338" width="40.85546875" style="2" customWidth="1"/>
    <col min="14339" max="14339" width="26.42578125" style="2" customWidth="1"/>
    <col min="14340" max="14340" width="15" style="2" customWidth="1"/>
    <col min="14341" max="14341" width="17.7109375" style="2" customWidth="1"/>
    <col min="14342" max="14342" width="17.140625" style="2" customWidth="1"/>
    <col min="14343" max="14343" width="16.140625" style="2" customWidth="1"/>
    <col min="14344" max="14344" width="16.85546875" style="2" customWidth="1"/>
    <col min="14345" max="14345" width="16.5703125" style="2" customWidth="1"/>
    <col min="14346" max="14346" width="17.85546875" style="2" customWidth="1"/>
    <col min="14347" max="14347" width="16.42578125" style="2" customWidth="1"/>
    <col min="14348" max="14350" width="0" style="2" hidden="1" customWidth="1"/>
    <col min="14351" max="14357" width="9.140625" style="2" customWidth="1"/>
    <col min="14358" max="14592" width="9.140625" style="2"/>
    <col min="14593" max="14593" width="11" style="2" customWidth="1"/>
    <col min="14594" max="14594" width="40.85546875" style="2" customWidth="1"/>
    <col min="14595" max="14595" width="26.42578125" style="2" customWidth="1"/>
    <col min="14596" max="14596" width="15" style="2" customWidth="1"/>
    <col min="14597" max="14597" width="17.7109375" style="2" customWidth="1"/>
    <col min="14598" max="14598" width="17.140625" style="2" customWidth="1"/>
    <col min="14599" max="14599" width="16.140625" style="2" customWidth="1"/>
    <col min="14600" max="14600" width="16.85546875" style="2" customWidth="1"/>
    <col min="14601" max="14601" width="16.5703125" style="2" customWidth="1"/>
    <col min="14602" max="14602" width="17.85546875" style="2" customWidth="1"/>
    <col min="14603" max="14603" width="16.42578125" style="2" customWidth="1"/>
    <col min="14604" max="14606" width="0" style="2" hidden="1" customWidth="1"/>
    <col min="14607" max="14613" width="9.140625" style="2" customWidth="1"/>
    <col min="14614" max="14848" width="9.140625" style="2"/>
    <col min="14849" max="14849" width="11" style="2" customWidth="1"/>
    <col min="14850" max="14850" width="40.85546875" style="2" customWidth="1"/>
    <col min="14851" max="14851" width="26.42578125" style="2" customWidth="1"/>
    <col min="14852" max="14852" width="15" style="2" customWidth="1"/>
    <col min="14853" max="14853" width="17.7109375" style="2" customWidth="1"/>
    <col min="14854" max="14854" width="17.140625" style="2" customWidth="1"/>
    <col min="14855" max="14855" width="16.140625" style="2" customWidth="1"/>
    <col min="14856" max="14856" width="16.85546875" style="2" customWidth="1"/>
    <col min="14857" max="14857" width="16.5703125" style="2" customWidth="1"/>
    <col min="14858" max="14858" width="17.85546875" style="2" customWidth="1"/>
    <col min="14859" max="14859" width="16.42578125" style="2" customWidth="1"/>
    <col min="14860" max="14862" width="0" style="2" hidden="1" customWidth="1"/>
    <col min="14863" max="14869" width="9.140625" style="2" customWidth="1"/>
    <col min="14870" max="15104" width="9.140625" style="2"/>
    <col min="15105" max="15105" width="11" style="2" customWidth="1"/>
    <col min="15106" max="15106" width="40.85546875" style="2" customWidth="1"/>
    <col min="15107" max="15107" width="26.42578125" style="2" customWidth="1"/>
    <col min="15108" max="15108" width="15" style="2" customWidth="1"/>
    <col min="15109" max="15109" width="17.7109375" style="2" customWidth="1"/>
    <col min="15110" max="15110" width="17.140625" style="2" customWidth="1"/>
    <col min="15111" max="15111" width="16.140625" style="2" customWidth="1"/>
    <col min="15112" max="15112" width="16.85546875" style="2" customWidth="1"/>
    <col min="15113" max="15113" width="16.5703125" style="2" customWidth="1"/>
    <col min="15114" max="15114" width="17.85546875" style="2" customWidth="1"/>
    <col min="15115" max="15115" width="16.42578125" style="2" customWidth="1"/>
    <col min="15116" max="15118" width="0" style="2" hidden="1" customWidth="1"/>
    <col min="15119" max="15125" width="9.140625" style="2" customWidth="1"/>
    <col min="15126" max="15360" width="9.140625" style="2"/>
    <col min="15361" max="15361" width="11" style="2" customWidth="1"/>
    <col min="15362" max="15362" width="40.85546875" style="2" customWidth="1"/>
    <col min="15363" max="15363" width="26.42578125" style="2" customWidth="1"/>
    <col min="15364" max="15364" width="15" style="2" customWidth="1"/>
    <col min="15365" max="15365" width="17.7109375" style="2" customWidth="1"/>
    <col min="15366" max="15366" width="17.140625" style="2" customWidth="1"/>
    <col min="15367" max="15367" width="16.140625" style="2" customWidth="1"/>
    <col min="15368" max="15368" width="16.85546875" style="2" customWidth="1"/>
    <col min="15369" max="15369" width="16.5703125" style="2" customWidth="1"/>
    <col min="15370" max="15370" width="17.85546875" style="2" customWidth="1"/>
    <col min="15371" max="15371" width="16.42578125" style="2" customWidth="1"/>
    <col min="15372" max="15374" width="0" style="2" hidden="1" customWidth="1"/>
    <col min="15375" max="15381" width="9.140625" style="2" customWidth="1"/>
    <col min="15382" max="15616" width="9.140625" style="2"/>
    <col min="15617" max="15617" width="11" style="2" customWidth="1"/>
    <col min="15618" max="15618" width="40.85546875" style="2" customWidth="1"/>
    <col min="15619" max="15619" width="26.42578125" style="2" customWidth="1"/>
    <col min="15620" max="15620" width="15" style="2" customWidth="1"/>
    <col min="15621" max="15621" width="17.7109375" style="2" customWidth="1"/>
    <col min="15622" max="15622" width="17.140625" style="2" customWidth="1"/>
    <col min="15623" max="15623" width="16.140625" style="2" customWidth="1"/>
    <col min="15624" max="15624" width="16.85546875" style="2" customWidth="1"/>
    <col min="15625" max="15625" width="16.5703125" style="2" customWidth="1"/>
    <col min="15626" max="15626" width="17.85546875" style="2" customWidth="1"/>
    <col min="15627" max="15627" width="16.42578125" style="2" customWidth="1"/>
    <col min="15628" max="15630" width="0" style="2" hidden="1" customWidth="1"/>
    <col min="15631" max="15637" width="9.140625" style="2" customWidth="1"/>
    <col min="15638" max="15872" width="9.140625" style="2"/>
    <col min="15873" max="15873" width="11" style="2" customWidth="1"/>
    <col min="15874" max="15874" width="40.85546875" style="2" customWidth="1"/>
    <col min="15875" max="15875" width="26.42578125" style="2" customWidth="1"/>
    <col min="15876" max="15876" width="15" style="2" customWidth="1"/>
    <col min="15877" max="15877" width="17.7109375" style="2" customWidth="1"/>
    <col min="15878" max="15878" width="17.140625" style="2" customWidth="1"/>
    <col min="15879" max="15879" width="16.140625" style="2" customWidth="1"/>
    <col min="15880" max="15880" width="16.85546875" style="2" customWidth="1"/>
    <col min="15881" max="15881" width="16.5703125" style="2" customWidth="1"/>
    <col min="15882" max="15882" width="17.85546875" style="2" customWidth="1"/>
    <col min="15883" max="15883" width="16.42578125" style="2" customWidth="1"/>
    <col min="15884" max="15886" width="0" style="2" hidden="1" customWidth="1"/>
    <col min="15887" max="15893" width="9.140625" style="2" customWidth="1"/>
    <col min="15894" max="16128" width="9.140625" style="2"/>
    <col min="16129" max="16129" width="11" style="2" customWidth="1"/>
    <col min="16130" max="16130" width="40.85546875" style="2" customWidth="1"/>
    <col min="16131" max="16131" width="26.42578125" style="2" customWidth="1"/>
    <col min="16132" max="16132" width="15" style="2" customWidth="1"/>
    <col min="16133" max="16133" width="17.7109375" style="2" customWidth="1"/>
    <col min="16134" max="16134" width="17.140625" style="2" customWidth="1"/>
    <col min="16135" max="16135" width="16.140625" style="2" customWidth="1"/>
    <col min="16136" max="16136" width="16.85546875" style="2" customWidth="1"/>
    <col min="16137" max="16137" width="16.5703125" style="2" customWidth="1"/>
    <col min="16138" max="16138" width="17.85546875" style="2" customWidth="1"/>
    <col min="16139" max="16139" width="16.42578125" style="2" customWidth="1"/>
    <col min="16140" max="16142" width="0" style="2" hidden="1" customWidth="1"/>
    <col min="16143" max="16149" width="9.140625" style="2" customWidth="1"/>
    <col min="16150" max="16384" width="9.140625" style="2"/>
  </cols>
  <sheetData>
    <row r="1" spans="1:14" ht="0.75" customHeight="1" x14ac:dyDescent="0.25">
      <c r="C1" s="3"/>
      <c r="D1" s="4"/>
      <c r="E1" s="4"/>
      <c r="F1" s="3"/>
      <c r="G1" s="4"/>
      <c r="H1" s="4"/>
      <c r="I1" s="3"/>
      <c r="J1" s="4"/>
      <c r="K1" s="4"/>
    </row>
    <row r="2" spans="1:14" ht="0.75" customHeight="1" thickBot="1" x14ac:dyDescent="0.3">
      <c r="C2" s="68"/>
      <c r="D2" s="68"/>
      <c r="E2" s="68"/>
      <c r="F2" s="68"/>
      <c r="G2" s="68"/>
      <c r="H2" s="68"/>
      <c r="I2" s="68"/>
      <c r="J2" s="4"/>
      <c r="K2" s="4"/>
    </row>
    <row r="3" spans="1:14" ht="39.75" customHeight="1" thickBot="1" x14ac:dyDescent="0.3">
      <c r="B3" s="69" t="s">
        <v>0</v>
      </c>
      <c r="C3" s="72" t="s">
        <v>44</v>
      </c>
      <c r="D3" s="72"/>
      <c r="E3" s="72"/>
      <c r="F3" s="72" t="s">
        <v>45</v>
      </c>
      <c r="G3" s="72"/>
      <c r="H3" s="73"/>
      <c r="I3" s="74" t="str">
        <f>[1]შემოსულობები!J4</f>
        <v xml:space="preserve">2023 წლის მარტის თვის     შესრულება </v>
      </c>
      <c r="J3" s="74"/>
      <c r="K3" s="75"/>
      <c r="L3" s="89" t="s">
        <v>1</v>
      </c>
      <c r="M3" s="76" t="s">
        <v>2</v>
      </c>
      <c r="N3" s="79" t="s">
        <v>3</v>
      </c>
    </row>
    <row r="4" spans="1:14" ht="27.75" customHeight="1" x14ac:dyDescent="0.25">
      <c r="B4" s="70"/>
      <c r="C4" s="82" t="s">
        <v>4</v>
      </c>
      <c r="D4" s="84" t="s">
        <v>5</v>
      </c>
      <c r="E4" s="85"/>
      <c r="F4" s="82" t="s">
        <v>4</v>
      </c>
      <c r="G4" s="84" t="s">
        <v>5</v>
      </c>
      <c r="H4" s="85"/>
      <c r="I4" s="86" t="s">
        <v>4</v>
      </c>
      <c r="J4" s="84" t="s">
        <v>5</v>
      </c>
      <c r="K4" s="88"/>
      <c r="L4" s="90"/>
      <c r="M4" s="77"/>
      <c r="N4" s="80"/>
    </row>
    <row r="5" spans="1:14" ht="161.25" customHeight="1" thickBot="1" x14ac:dyDescent="0.3">
      <c r="B5" s="71"/>
      <c r="C5" s="83"/>
      <c r="D5" s="5" t="s">
        <v>6</v>
      </c>
      <c r="E5" s="6" t="s">
        <v>7</v>
      </c>
      <c r="F5" s="83"/>
      <c r="G5" s="5" t="s">
        <v>6</v>
      </c>
      <c r="H5" s="7" t="s">
        <v>7</v>
      </c>
      <c r="I5" s="87"/>
      <c r="J5" s="5" t="s">
        <v>6</v>
      </c>
      <c r="K5" s="8" t="s">
        <v>7</v>
      </c>
      <c r="L5" s="91" t="s">
        <v>8</v>
      </c>
      <c r="M5" s="78" t="s">
        <v>9</v>
      </c>
      <c r="N5" s="81" t="s">
        <v>9</v>
      </c>
    </row>
    <row r="6" spans="1:14" s="16" customFormat="1" ht="28.5" customHeight="1" x14ac:dyDescent="0.25">
      <c r="A6" s="9" t="str">
        <f>IF(C6+F6+I6&gt;0,"a","b")</f>
        <v>a</v>
      </c>
      <c r="B6" s="10" t="s">
        <v>10</v>
      </c>
      <c r="C6" s="11">
        <f>D6+E6</f>
        <v>7437.1</v>
      </c>
      <c r="D6" s="12">
        <f>D7+D8+D9</f>
        <v>0</v>
      </c>
      <c r="E6" s="13">
        <f>E7+E8+E9</f>
        <v>7437.1</v>
      </c>
      <c r="F6" s="11">
        <f>G6+H6</f>
        <v>14924.7</v>
      </c>
      <c r="G6" s="12">
        <f>G7+G8+G9</f>
        <v>3839.7</v>
      </c>
      <c r="H6" s="13">
        <f>H7+H8+H9</f>
        <v>11085</v>
      </c>
      <c r="I6" s="11">
        <f>J6+K6</f>
        <v>2943.9</v>
      </c>
      <c r="J6" s="12">
        <f>J7+J8+J9</f>
        <v>121.9</v>
      </c>
      <c r="K6" s="14">
        <f>K7+K8+K9</f>
        <v>2822</v>
      </c>
      <c r="L6" s="15" t="e">
        <f>L7+L8+L9</f>
        <v>#VALUE!</v>
      </c>
      <c r="M6" s="12">
        <f>M7+M8+M9</f>
        <v>0</v>
      </c>
      <c r="N6" s="13">
        <f>N7+N8+N9</f>
        <v>0</v>
      </c>
    </row>
    <row r="7" spans="1:14" s="23" customFormat="1" x14ac:dyDescent="0.25">
      <c r="A7" s="9" t="str">
        <f t="shared" ref="A7:A55" si="0">IF(C7+F7+I7&gt;0,"a","b")</f>
        <v>a</v>
      </c>
      <c r="B7" s="17" t="s">
        <v>11</v>
      </c>
      <c r="C7" s="18">
        <f>D7+E7</f>
        <v>4947.1000000000004</v>
      </c>
      <c r="D7" s="19">
        <f>[1]შემოსულობები!E14</f>
        <v>0</v>
      </c>
      <c r="E7" s="20">
        <f>[1]შემოსულობები!F14</f>
        <v>4947.1000000000004</v>
      </c>
      <c r="F7" s="18">
        <f>G7+H7</f>
        <v>8550</v>
      </c>
      <c r="G7" s="19">
        <f>[1]შემოსულობები!H14</f>
        <v>0</v>
      </c>
      <c r="H7" s="20">
        <f>[1]შემოსულობები!I14</f>
        <v>8550</v>
      </c>
      <c r="I7" s="18">
        <f>J7+K7</f>
        <v>1404.6</v>
      </c>
      <c r="J7" s="19">
        <f>[1]შემოსულობები!K14</f>
        <v>0</v>
      </c>
      <c r="K7" s="21">
        <f>[1]შემოსულობები!L14</f>
        <v>1404.6</v>
      </c>
      <c r="L7" s="22">
        <f>[1]შემოსულობები!M14</f>
        <v>2840</v>
      </c>
      <c r="M7" s="19">
        <f>[1]შემოსულობები!N14</f>
        <v>0</v>
      </c>
      <c r="N7" s="20">
        <f>[1]შემოსულობები!O14</f>
        <v>0</v>
      </c>
    </row>
    <row r="8" spans="1:14" s="23" customFormat="1" x14ac:dyDescent="0.25">
      <c r="A8" s="9" t="str">
        <f t="shared" si="0"/>
        <v>a</v>
      </c>
      <c r="B8" s="17" t="s">
        <v>12</v>
      </c>
      <c r="C8" s="18">
        <f>D8+E8</f>
        <v>185</v>
      </c>
      <c r="D8" s="19">
        <f>[1]შემოსულობები!E34</f>
        <v>0</v>
      </c>
      <c r="E8" s="20">
        <f>[1]შემოსულობები!F34</f>
        <v>185</v>
      </c>
      <c r="F8" s="18">
        <f>G8+H8</f>
        <v>4069.7</v>
      </c>
      <c r="G8" s="19">
        <f>[1]შემოსულობები!H34</f>
        <v>3839.7</v>
      </c>
      <c r="H8" s="20">
        <f>[1]შემოსულობები!I34</f>
        <v>230</v>
      </c>
      <c r="I8" s="18">
        <f>J8+K8</f>
        <v>1030.8</v>
      </c>
      <c r="J8" s="19">
        <f>[1]შემოსულობები!K34</f>
        <v>121.9</v>
      </c>
      <c r="K8" s="21">
        <f>[1]შემოსულობები!L34</f>
        <v>908.9</v>
      </c>
      <c r="L8" s="22" t="e">
        <f>[1]შემოსულობები!M34</f>
        <v>#VALUE!</v>
      </c>
      <c r="M8" s="19">
        <f>[1]შემოსულობები!N34</f>
        <v>0</v>
      </c>
      <c r="N8" s="20">
        <f>[1]შემოსულობები!O34</f>
        <v>0</v>
      </c>
    </row>
    <row r="9" spans="1:14" s="23" customFormat="1" x14ac:dyDescent="0.25">
      <c r="A9" s="9" t="str">
        <f t="shared" si="0"/>
        <v>a</v>
      </c>
      <c r="B9" s="17" t="s">
        <v>13</v>
      </c>
      <c r="C9" s="18">
        <f>D9+E9</f>
        <v>2305</v>
      </c>
      <c r="D9" s="19">
        <f>[1]შემოსულობები!E48</f>
        <v>0</v>
      </c>
      <c r="E9" s="20">
        <f>[1]შემოსულობები!F48</f>
        <v>2305</v>
      </c>
      <c r="F9" s="18">
        <f>G9+H9</f>
        <v>2305</v>
      </c>
      <c r="G9" s="19">
        <f>[1]შემოსულობები!H48</f>
        <v>0</v>
      </c>
      <c r="H9" s="20">
        <f>[1]შემოსულობები!I48</f>
        <v>2305</v>
      </c>
      <c r="I9" s="18">
        <f>J9+K9</f>
        <v>508.5</v>
      </c>
      <c r="J9" s="19">
        <f>[1]შემოსულობები!K48</f>
        <v>0</v>
      </c>
      <c r="K9" s="21">
        <f>[1]შემოსულობები!L48</f>
        <v>508.5</v>
      </c>
      <c r="L9" s="22">
        <f>[1]შემოსულობები!M48</f>
        <v>1673</v>
      </c>
      <c r="M9" s="19">
        <f>[1]შემოსულობები!N48</f>
        <v>0</v>
      </c>
      <c r="N9" s="20">
        <f>[1]შემოსულობები!O48</f>
        <v>0</v>
      </c>
    </row>
    <row r="10" spans="1:14" x14ac:dyDescent="0.25">
      <c r="A10" s="9" t="str">
        <f t="shared" si="0"/>
        <v>b</v>
      </c>
      <c r="B10" s="24"/>
      <c r="C10" s="25"/>
      <c r="D10" s="26"/>
      <c r="E10" s="27"/>
      <c r="F10" s="25"/>
      <c r="G10" s="26"/>
      <c r="H10" s="27"/>
      <c r="I10" s="25"/>
      <c r="J10" s="26"/>
      <c r="K10" s="28"/>
      <c r="L10" s="29"/>
      <c r="M10" s="26"/>
      <c r="N10" s="27"/>
    </row>
    <row r="11" spans="1:14" s="16" customFormat="1" x14ac:dyDescent="0.25">
      <c r="A11" s="9" t="str">
        <f t="shared" si="0"/>
        <v>a</v>
      </c>
      <c r="B11" s="30" t="s">
        <v>14</v>
      </c>
      <c r="C11" s="11">
        <f t="shared" ref="C11:C19" si="1">D11+E11</f>
        <v>7612.0999999999995</v>
      </c>
      <c r="D11" s="12">
        <f>SUM(D12:D19)</f>
        <v>0</v>
      </c>
      <c r="E11" s="13">
        <f>SUM(E12:E19)</f>
        <v>7612.0999999999995</v>
      </c>
      <c r="F11" s="11">
        <f t="shared" ref="F11:F19" si="2">G11+H11</f>
        <v>11218.699999999999</v>
      </c>
      <c r="G11" s="12">
        <f>SUM(G12:G19)</f>
        <v>202.9</v>
      </c>
      <c r="H11" s="13">
        <f>SUM(H12:H19)</f>
        <v>11015.8</v>
      </c>
      <c r="I11" s="11">
        <f t="shared" ref="I11:I19" si="3">J11+K11</f>
        <v>2623.5000000000005</v>
      </c>
      <c r="J11" s="12">
        <f>SUM(J12:J19)</f>
        <v>61.9</v>
      </c>
      <c r="K11" s="14">
        <f>SUM(K12:K19)</f>
        <v>2561.6000000000004</v>
      </c>
      <c r="L11" s="15">
        <f>SUM(L12:L19)</f>
        <v>6351.5</v>
      </c>
      <c r="M11" s="12">
        <f>SUM(M12:M19)</f>
        <v>0</v>
      </c>
      <c r="N11" s="13">
        <f>SUM(N12:N19)</f>
        <v>6351.5</v>
      </c>
    </row>
    <row r="12" spans="1:14" s="23" customFormat="1" x14ac:dyDescent="0.25">
      <c r="A12" s="9" t="str">
        <f t="shared" si="0"/>
        <v>a</v>
      </c>
      <c r="B12" s="17" t="s">
        <v>15</v>
      </c>
      <c r="C12" s="18">
        <f t="shared" si="1"/>
        <v>1612.8</v>
      </c>
      <c r="D12" s="19">
        <f>[1]გადასახდელები!I9</f>
        <v>0</v>
      </c>
      <c r="E12" s="20">
        <f>[1]გადასახდელები!J9</f>
        <v>1612.8</v>
      </c>
      <c r="F12" s="18">
        <f t="shared" si="2"/>
        <v>2990</v>
      </c>
      <c r="G12" s="19">
        <f>[1]გადასახდელები!L9</f>
        <v>0</v>
      </c>
      <c r="H12" s="20">
        <f>[1]გადასახდელები!M9</f>
        <v>2990</v>
      </c>
      <c r="I12" s="18">
        <f t="shared" si="3"/>
        <v>645.70000000000005</v>
      </c>
      <c r="J12" s="19">
        <f>[1]გადასახდელები!O9</f>
        <v>0</v>
      </c>
      <c r="K12" s="21">
        <f>[1]გადასახდელები!P9</f>
        <v>645.70000000000005</v>
      </c>
      <c r="L12" s="22">
        <f>[1]გადასახდელები!Q9</f>
        <v>1363</v>
      </c>
      <c r="M12" s="19">
        <f>[1]გადასახდელები!R9</f>
        <v>0</v>
      </c>
      <c r="N12" s="20">
        <f>[1]გადასახდელები!S9</f>
        <v>1363</v>
      </c>
    </row>
    <row r="13" spans="1:14" s="23" customFormat="1" x14ac:dyDescent="0.25">
      <c r="A13" s="9" t="str">
        <f t="shared" si="0"/>
        <v>a</v>
      </c>
      <c r="B13" s="17" t="s">
        <v>16</v>
      </c>
      <c r="C13" s="18">
        <f t="shared" si="1"/>
        <v>792.99999999999989</v>
      </c>
      <c r="D13" s="19">
        <f>[1]გადასახდელები!I20</f>
        <v>0</v>
      </c>
      <c r="E13" s="20">
        <f>[1]გადასახდელები!J20</f>
        <v>792.99999999999989</v>
      </c>
      <c r="F13" s="18">
        <f t="shared" si="2"/>
        <v>1317.9</v>
      </c>
      <c r="G13" s="19">
        <f>[1]გადასახდელები!L20</f>
        <v>202.9</v>
      </c>
      <c r="H13" s="20">
        <f>[1]გადასახდელები!M20</f>
        <v>1115</v>
      </c>
      <c r="I13" s="18">
        <f t="shared" si="3"/>
        <v>265.59999999999997</v>
      </c>
      <c r="J13" s="19">
        <f>[1]გადასახდელები!O20</f>
        <v>61.9</v>
      </c>
      <c r="K13" s="21">
        <f>[1]გადასახდელები!P20</f>
        <v>203.7</v>
      </c>
      <c r="L13" s="22">
        <f>[1]გადასახდელები!Q20</f>
        <v>1650</v>
      </c>
      <c r="M13" s="19">
        <f>[1]გადასახდელები!R20</f>
        <v>0</v>
      </c>
      <c r="N13" s="20">
        <f>[1]გადასახდელები!S20</f>
        <v>1650</v>
      </c>
    </row>
    <row r="14" spans="1:14" s="23" customFormat="1" x14ac:dyDescent="0.25">
      <c r="A14" s="9" t="str">
        <f t="shared" si="0"/>
        <v>b</v>
      </c>
      <c r="B14" s="17" t="s">
        <v>17</v>
      </c>
      <c r="C14" s="18">
        <f t="shared" si="1"/>
        <v>0</v>
      </c>
      <c r="D14" s="19">
        <f>[1]გადასახდელები!I87</f>
        <v>0</v>
      </c>
      <c r="E14" s="20">
        <f>[1]გადასახდელები!J87</f>
        <v>0</v>
      </c>
      <c r="F14" s="18">
        <f t="shared" si="2"/>
        <v>0</v>
      </c>
      <c r="G14" s="19">
        <f>[1]გადასახდელები!L87</f>
        <v>0</v>
      </c>
      <c r="H14" s="20">
        <f>[1]გადასახდელები!M87</f>
        <v>0</v>
      </c>
      <c r="I14" s="18">
        <f t="shared" si="3"/>
        <v>0</v>
      </c>
      <c r="J14" s="19">
        <f>[1]გადასახდელები!O87</f>
        <v>0</v>
      </c>
      <c r="K14" s="21">
        <f>[1]გადასახდელები!P87</f>
        <v>0</v>
      </c>
      <c r="L14" s="22">
        <f>[1]გადასახდელები!Q87</f>
        <v>0</v>
      </c>
      <c r="M14" s="19">
        <f>[1]გადასახდელები!R87</f>
        <v>0</v>
      </c>
      <c r="N14" s="20">
        <f>[1]გადასახდელები!S87</f>
        <v>0</v>
      </c>
    </row>
    <row r="15" spans="1:14" s="23" customFormat="1" x14ac:dyDescent="0.25">
      <c r="A15" s="9" t="str">
        <f t="shared" si="0"/>
        <v>a</v>
      </c>
      <c r="B15" s="17" t="s">
        <v>18</v>
      </c>
      <c r="C15" s="18">
        <f t="shared" si="1"/>
        <v>30.5</v>
      </c>
      <c r="D15" s="19">
        <f>[1]გადასახდელები!I88</f>
        <v>0</v>
      </c>
      <c r="E15" s="20">
        <f>[1]გადასახდელები!J88</f>
        <v>30.5</v>
      </c>
      <c r="F15" s="18">
        <f t="shared" si="2"/>
        <v>30.5</v>
      </c>
      <c r="G15" s="19">
        <f>[1]გადასახდელები!L88</f>
        <v>0</v>
      </c>
      <c r="H15" s="20">
        <f>[1]გადასახდელები!M88</f>
        <v>30.5</v>
      </c>
      <c r="I15" s="18">
        <f t="shared" si="3"/>
        <v>0</v>
      </c>
      <c r="J15" s="19">
        <f>[1]გადასახდელები!O88</f>
        <v>0</v>
      </c>
      <c r="K15" s="21">
        <f>[1]გადასახდელები!P88</f>
        <v>0</v>
      </c>
      <c r="L15" s="22">
        <f>[1]გადასახდელები!Q88</f>
        <v>0</v>
      </c>
      <c r="M15" s="19">
        <f>[1]გადასახდელები!R88</f>
        <v>0</v>
      </c>
      <c r="N15" s="20">
        <f>[1]გადასახდელები!S88</f>
        <v>0</v>
      </c>
    </row>
    <row r="16" spans="1:14" s="23" customFormat="1" x14ac:dyDescent="0.25">
      <c r="A16" s="9" t="str">
        <f t="shared" si="0"/>
        <v>a</v>
      </c>
      <c r="B16" s="17" t="s">
        <v>19</v>
      </c>
      <c r="C16" s="18">
        <f t="shared" si="1"/>
        <v>4671</v>
      </c>
      <c r="D16" s="19">
        <f>[1]გადასახდელები!I96</f>
        <v>0</v>
      </c>
      <c r="E16" s="20">
        <f>[1]გადასახდელები!J96</f>
        <v>4671</v>
      </c>
      <c r="F16" s="18">
        <f t="shared" si="2"/>
        <v>6034.3</v>
      </c>
      <c r="G16" s="19">
        <f>[1]გადასახდელები!L96</f>
        <v>0</v>
      </c>
      <c r="H16" s="20">
        <f>[1]გადასახდელები!M96</f>
        <v>6034.3</v>
      </c>
      <c r="I16" s="18">
        <f t="shared" si="3"/>
        <v>1546.0000000000002</v>
      </c>
      <c r="J16" s="19">
        <f>[1]გადასახდელები!O96</f>
        <v>0</v>
      </c>
      <c r="K16" s="21">
        <f>[1]გადასახდელები!P96</f>
        <v>1546.0000000000002</v>
      </c>
      <c r="L16" s="22">
        <f>[1]გადასახდელები!Q96</f>
        <v>2973.5</v>
      </c>
      <c r="M16" s="19">
        <f>[1]გადასახდელები!R96</f>
        <v>0</v>
      </c>
      <c r="N16" s="20">
        <f>[1]გადასახდელები!S96</f>
        <v>2973.5</v>
      </c>
    </row>
    <row r="17" spans="1:14" s="23" customFormat="1" x14ac:dyDescent="0.25">
      <c r="A17" s="9" t="str">
        <f t="shared" si="0"/>
        <v>a</v>
      </c>
      <c r="B17" s="17" t="s">
        <v>12</v>
      </c>
      <c r="C17" s="18">
        <f t="shared" si="1"/>
        <v>35</v>
      </c>
      <c r="D17" s="19">
        <f>[1]გადასახდელები!I97</f>
        <v>0</v>
      </c>
      <c r="E17" s="20">
        <f>[1]გადასახდელები!J97</f>
        <v>35</v>
      </c>
      <c r="F17" s="18">
        <f t="shared" si="2"/>
        <v>70</v>
      </c>
      <c r="G17" s="19">
        <f>[1]გადასახდელები!L97</f>
        <v>0</v>
      </c>
      <c r="H17" s="20">
        <f>[1]გადასახდელები!M97</f>
        <v>70</v>
      </c>
      <c r="I17" s="18">
        <f t="shared" si="3"/>
        <v>0</v>
      </c>
      <c r="J17" s="19">
        <f>[1]გადასახდელები!O97</f>
        <v>0</v>
      </c>
      <c r="K17" s="21">
        <f>[1]გადასახდელები!P97</f>
        <v>0</v>
      </c>
      <c r="L17" s="22">
        <f>[1]გადასახდელები!Q97</f>
        <v>0</v>
      </c>
      <c r="M17" s="19">
        <f>[1]გადასახდელები!R97</f>
        <v>0</v>
      </c>
      <c r="N17" s="20">
        <f>[1]გადასახდელები!S97</f>
        <v>0</v>
      </c>
    </row>
    <row r="18" spans="1:14" s="23" customFormat="1" x14ac:dyDescent="0.25">
      <c r="A18" s="9" t="str">
        <f t="shared" si="0"/>
        <v>a</v>
      </c>
      <c r="B18" s="17" t="s">
        <v>20</v>
      </c>
      <c r="C18" s="18">
        <f t="shared" si="1"/>
        <v>372.3</v>
      </c>
      <c r="D18" s="19">
        <f>[1]გადასახდელები!I107</f>
        <v>0</v>
      </c>
      <c r="E18" s="20">
        <f>[1]გადასახდელები!J107</f>
        <v>372.3</v>
      </c>
      <c r="F18" s="18">
        <f t="shared" si="2"/>
        <v>401</v>
      </c>
      <c r="G18" s="19">
        <f>[1]გადასახდელები!L107</f>
        <v>0</v>
      </c>
      <c r="H18" s="20">
        <f>[1]გადასახდელები!M107</f>
        <v>401</v>
      </c>
      <c r="I18" s="18">
        <f t="shared" si="3"/>
        <v>132.5</v>
      </c>
      <c r="J18" s="19">
        <f>[1]გადასახდელები!O107</f>
        <v>0</v>
      </c>
      <c r="K18" s="21">
        <f>[1]გადასახდელები!P107</f>
        <v>132.5</v>
      </c>
      <c r="L18" s="22">
        <f>[1]გადასახდელები!Q107</f>
        <v>313</v>
      </c>
      <c r="M18" s="19">
        <f>[1]გადასახდელები!R107</f>
        <v>0</v>
      </c>
      <c r="N18" s="20">
        <f>[1]გადასახდელები!S107</f>
        <v>313</v>
      </c>
    </row>
    <row r="19" spans="1:14" s="23" customFormat="1" x14ac:dyDescent="0.25">
      <c r="A19" s="9" t="str">
        <f t="shared" si="0"/>
        <v>a</v>
      </c>
      <c r="B19" s="17" t="s">
        <v>21</v>
      </c>
      <c r="C19" s="18">
        <f t="shared" si="1"/>
        <v>97.5</v>
      </c>
      <c r="D19" s="19">
        <f>[1]გადასახდელები!I117</f>
        <v>0</v>
      </c>
      <c r="E19" s="20">
        <f>[1]გადასახდელები!J117</f>
        <v>97.5</v>
      </c>
      <c r="F19" s="18">
        <f t="shared" si="2"/>
        <v>375</v>
      </c>
      <c r="G19" s="19">
        <f>[1]გადასახდელები!L117</f>
        <v>0</v>
      </c>
      <c r="H19" s="20">
        <f>[1]გადასახდელები!M117</f>
        <v>375</v>
      </c>
      <c r="I19" s="18">
        <f t="shared" si="3"/>
        <v>33.700000000000003</v>
      </c>
      <c r="J19" s="19">
        <f>[1]გადასახდელები!O117</f>
        <v>0</v>
      </c>
      <c r="K19" s="21">
        <f>[1]გადასახდელები!P117</f>
        <v>33.700000000000003</v>
      </c>
      <c r="L19" s="22">
        <f>[1]გადასახდელები!Q117</f>
        <v>52</v>
      </c>
      <c r="M19" s="19">
        <f>[1]გადასახდელები!R117</f>
        <v>0</v>
      </c>
      <c r="N19" s="20">
        <f>[1]გადასახდელები!S117</f>
        <v>52</v>
      </c>
    </row>
    <row r="20" spans="1:14" x14ac:dyDescent="0.25">
      <c r="A20" s="9" t="str">
        <f t="shared" si="0"/>
        <v>b</v>
      </c>
      <c r="B20" s="24"/>
      <c r="C20" s="25"/>
      <c r="D20" s="26"/>
      <c r="E20" s="27"/>
      <c r="F20" s="25"/>
      <c r="G20" s="26"/>
      <c r="H20" s="27"/>
      <c r="I20" s="25"/>
      <c r="J20" s="26"/>
      <c r="K20" s="28"/>
      <c r="L20" s="29"/>
      <c r="M20" s="26"/>
      <c r="N20" s="27"/>
    </row>
    <row r="21" spans="1:14" s="16" customFormat="1" x14ac:dyDescent="0.25">
      <c r="A21" s="9" t="str">
        <f t="shared" si="0"/>
        <v>a</v>
      </c>
      <c r="B21" s="30" t="s">
        <v>22</v>
      </c>
      <c r="C21" s="11">
        <f t="shared" ref="C21:N21" si="4">C6-C11</f>
        <v>-174.99999999999909</v>
      </c>
      <c r="D21" s="12">
        <f t="shared" si="4"/>
        <v>0</v>
      </c>
      <c r="E21" s="13">
        <f t="shared" si="4"/>
        <v>-174.99999999999909</v>
      </c>
      <c r="F21" s="11">
        <f t="shared" si="4"/>
        <v>3706.0000000000018</v>
      </c>
      <c r="G21" s="12">
        <f t="shared" si="4"/>
        <v>3636.7999999999997</v>
      </c>
      <c r="H21" s="13">
        <f t="shared" si="4"/>
        <v>69.200000000000728</v>
      </c>
      <c r="I21" s="11">
        <f t="shared" si="4"/>
        <v>320.39999999999964</v>
      </c>
      <c r="J21" s="12">
        <f t="shared" si="4"/>
        <v>60.000000000000007</v>
      </c>
      <c r="K21" s="14">
        <f t="shared" si="4"/>
        <v>260.39999999999964</v>
      </c>
      <c r="L21" s="15" t="e">
        <f t="shared" si="4"/>
        <v>#VALUE!</v>
      </c>
      <c r="M21" s="12">
        <f t="shared" si="4"/>
        <v>0</v>
      </c>
      <c r="N21" s="13">
        <f t="shared" si="4"/>
        <v>-6351.5</v>
      </c>
    </row>
    <row r="22" spans="1:14" x14ac:dyDescent="0.25">
      <c r="A22" s="9" t="str">
        <f t="shared" si="0"/>
        <v>b</v>
      </c>
      <c r="B22" s="24"/>
      <c r="C22" s="25"/>
      <c r="D22" s="26"/>
      <c r="E22" s="27"/>
      <c r="F22" s="25"/>
      <c r="G22" s="26"/>
      <c r="H22" s="27"/>
      <c r="I22" s="25"/>
      <c r="J22" s="26"/>
      <c r="K22" s="28"/>
      <c r="L22" s="29"/>
      <c r="M22" s="26"/>
      <c r="N22" s="27"/>
    </row>
    <row r="23" spans="1:14" s="16" customFormat="1" x14ac:dyDescent="0.25">
      <c r="A23" s="9" t="str">
        <f t="shared" si="0"/>
        <v>a</v>
      </c>
      <c r="B23" s="30" t="s">
        <v>23</v>
      </c>
      <c r="C23" s="11">
        <f t="shared" ref="C23:N23" si="5">C24-C25</f>
        <v>375</v>
      </c>
      <c r="D23" s="12">
        <f t="shared" si="5"/>
        <v>0</v>
      </c>
      <c r="E23" s="13">
        <f t="shared" si="5"/>
        <v>375</v>
      </c>
      <c r="F23" s="11">
        <f t="shared" si="5"/>
        <v>8953.5999999999985</v>
      </c>
      <c r="G23" s="12">
        <f t="shared" si="5"/>
        <v>8937.9</v>
      </c>
      <c r="H23" s="13">
        <f t="shared" si="5"/>
        <v>15.699999999999989</v>
      </c>
      <c r="I23" s="11">
        <f t="shared" si="5"/>
        <v>1370.6000000000001</v>
      </c>
      <c r="J23" s="12">
        <f t="shared" si="5"/>
        <v>1332.4</v>
      </c>
      <c r="K23" s="14">
        <f t="shared" si="5"/>
        <v>38.199999999999989</v>
      </c>
      <c r="L23" s="15">
        <f t="shared" si="5"/>
        <v>-42.5</v>
      </c>
      <c r="M23" s="12">
        <f t="shared" si="5"/>
        <v>0</v>
      </c>
      <c r="N23" s="13">
        <f t="shared" si="5"/>
        <v>57.5</v>
      </c>
    </row>
    <row r="24" spans="1:14" s="23" customFormat="1" x14ac:dyDescent="0.25">
      <c r="A24" s="9" t="str">
        <f t="shared" si="0"/>
        <v>a</v>
      </c>
      <c r="B24" s="17" t="s">
        <v>24</v>
      </c>
      <c r="C24" s="18">
        <f>D24+E24</f>
        <v>415</v>
      </c>
      <c r="D24" s="19">
        <f>[1]გადასახდელები!I140</f>
        <v>0</v>
      </c>
      <c r="E24" s="20">
        <f>[1]გადასახდელები!J140</f>
        <v>415</v>
      </c>
      <c r="F24" s="18">
        <f>G24+H24</f>
        <v>9360.2999999999993</v>
      </c>
      <c r="G24" s="19">
        <f>[1]გადასახდელები!L140</f>
        <v>8937.9</v>
      </c>
      <c r="H24" s="20">
        <f>[1]გადასახდელები!M140</f>
        <v>422.4</v>
      </c>
      <c r="I24" s="18">
        <f>J24+K24</f>
        <v>1445.9</v>
      </c>
      <c r="J24" s="19">
        <f>[1]გადასახდელები!O140</f>
        <v>1332.4</v>
      </c>
      <c r="K24" s="21">
        <f>[1]გადასახდელები!P140</f>
        <v>113.49999999999999</v>
      </c>
      <c r="L24" s="22">
        <f>[1]გადასახდელები!Q140</f>
        <v>57.5</v>
      </c>
      <c r="M24" s="19">
        <f>[1]გადასახდელები!R140</f>
        <v>0</v>
      </c>
      <c r="N24" s="20">
        <f>[1]გადასახდელები!S140</f>
        <v>57.5</v>
      </c>
    </row>
    <row r="25" spans="1:14" s="23" customFormat="1" x14ac:dyDescent="0.25">
      <c r="A25" s="9" t="str">
        <f t="shared" si="0"/>
        <v>a</v>
      </c>
      <c r="B25" s="17" t="s">
        <v>25</v>
      </c>
      <c r="C25" s="18">
        <f>D25+E25</f>
        <v>40</v>
      </c>
      <c r="D25" s="19">
        <f>[1]შემოსულობები!E75</f>
        <v>0</v>
      </c>
      <c r="E25" s="20">
        <f>[1]შემოსულობები!F75</f>
        <v>40</v>
      </c>
      <c r="F25" s="18">
        <f>G25+H25</f>
        <v>406.7</v>
      </c>
      <c r="G25" s="19">
        <f>[1]შემოსულობები!H75</f>
        <v>0</v>
      </c>
      <c r="H25" s="20">
        <f>[1]შემოსულობები!I75</f>
        <v>406.7</v>
      </c>
      <c r="I25" s="18">
        <f>J25+K25</f>
        <v>75.3</v>
      </c>
      <c r="J25" s="19">
        <f>[1]შემოსულობები!K75</f>
        <v>0</v>
      </c>
      <c r="K25" s="21">
        <f>[1]შემოსულობები!L75</f>
        <v>75.3</v>
      </c>
      <c r="L25" s="22">
        <f>[1]შემოსულობები!M75</f>
        <v>100</v>
      </c>
      <c r="M25" s="19">
        <f>[1]შემოსულობები!N75</f>
        <v>0</v>
      </c>
      <c r="N25" s="20">
        <f>[1]შემოსულობები!O75</f>
        <v>0</v>
      </c>
    </row>
    <row r="26" spans="1:14" x14ac:dyDescent="0.25">
      <c r="A26" s="9" t="str">
        <f t="shared" si="0"/>
        <v>b</v>
      </c>
      <c r="B26" s="24"/>
      <c r="C26" s="25"/>
      <c r="D26" s="26"/>
      <c r="E26" s="27"/>
      <c r="F26" s="25"/>
      <c r="G26" s="26"/>
      <c r="H26" s="27"/>
      <c r="I26" s="25"/>
      <c r="J26" s="26"/>
      <c r="K26" s="28"/>
      <c r="L26" s="29"/>
      <c r="M26" s="26"/>
      <c r="N26" s="27"/>
    </row>
    <row r="27" spans="1:14" s="16" customFormat="1" x14ac:dyDescent="0.25">
      <c r="A27" s="9" t="str">
        <f t="shared" si="0"/>
        <v>b</v>
      </c>
      <c r="B27" s="30" t="s">
        <v>26</v>
      </c>
      <c r="C27" s="11">
        <f t="shared" ref="C27:N27" si="6">C21-C23</f>
        <v>-549.99999999999909</v>
      </c>
      <c r="D27" s="12">
        <f t="shared" si="6"/>
        <v>0</v>
      </c>
      <c r="E27" s="13">
        <f t="shared" si="6"/>
        <v>-549.99999999999909</v>
      </c>
      <c r="F27" s="11">
        <f t="shared" si="6"/>
        <v>-5247.5999999999967</v>
      </c>
      <c r="G27" s="12">
        <f t="shared" si="6"/>
        <v>-5301.1</v>
      </c>
      <c r="H27" s="13">
        <f t="shared" si="6"/>
        <v>53.500000000000739</v>
      </c>
      <c r="I27" s="11">
        <f t="shared" si="6"/>
        <v>-1050.2000000000005</v>
      </c>
      <c r="J27" s="12">
        <f t="shared" si="6"/>
        <v>-1272.4000000000001</v>
      </c>
      <c r="K27" s="14">
        <f t="shared" si="6"/>
        <v>222.19999999999965</v>
      </c>
      <c r="L27" s="15" t="e">
        <f t="shared" si="6"/>
        <v>#VALUE!</v>
      </c>
      <c r="M27" s="12">
        <f t="shared" si="6"/>
        <v>0</v>
      </c>
      <c r="N27" s="13">
        <f t="shared" si="6"/>
        <v>-6409</v>
      </c>
    </row>
    <row r="28" spans="1:14" x14ac:dyDescent="0.25">
      <c r="A28" s="9" t="str">
        <f t="shared" si="0"/>
        <v>b</v>
      </c>
      <c r="B28" s="24"/>
      <c r="C28" s="25"/>
      <c r="D28" s="26"/>
      <c r="E28" s="27"/>
      <c r="F28" s="25"/>
      <c r="G28" s="26"/>
      <c r="H28" s="27"/>
      <c r="I28" s="25"/>
      <c r="J28" s="26"/>
      <c r="K28" s="28"/>
      <c r="L28" s="29"/>
      <c r="M28" s="26"/>
      <c r="N28" s="27"/>
    </row>
    <row r="29" spans="1:14" s="16" customFormat="1" x14ac:dyDescent="0.25">
      <c r="A29" s="9" t="str">
        <f t="shared" si="0"/>
        <v>b</v>
      </c>
      <c r="B29" s="30" t="s">
        <v>27</v>
      </c>
      <c r="C29" s="11">
        <f t="shared" ref="C29:N29" si="7">C30-C38</f>
        <v>-602.99999999999909</v>
      </c>
      <c r="D29" s="12">
        <f t="shared" si="7"/>
        <v>0</v>
      </c>
      <c r="E29" s="13">
        <f t="shared" si="7"/>
        <v>-602.99999999999909</v>
      </c>
      <c r="F29" s="11">
        <f t="shared" si="7"/>
        <v>-5301.0999999999995</v>
      </c>
      <c r="G29" s="12">
        <f t="shared" si="7"/>
        <v>-5301.0999999999995</v>
      </c>
      <c r="H29" s="13">
        <f t="shared" si="7"/>
        <v>0</v>
      </c>
      <c r="I29" s="11">
        <f t="shared" si="7"/>
        <v>-1050.1999999999996</v>
      </c>
      <c r="J29" s="12">
        <f t="shared" si="7"/>
        <v>-1272.3999999999999</v>
      </c>
      <c r="K29" s="14">
        <f t="shared" si="7"/>
        <v>222.20000000000027</v>
      </c>
      <c r="L29" s="15">
        <f t="shared" si="7"/>
        <v>0</v>
      </c>
      <c r="M29" s="12">
        <f t="shared" si="7"/>
        <v>0</v>
      </c>
      <c r="N29" s="13">
        <f t="shared" si="7"/>
        <v>0</v>
      </c>
    </row>
    <row r="30" spans="1:14" s="23" customFormat="1" x14ac:dyDescent="0.25">
      <c r="A30" s="9" t="str">
        <f t="shared" si="0"/>
        <v>a</v>
      </c>
      <c r="B30" s="17" t="s">
        <v>28</v>
      </c>
      <c r="C30" s="18">
        <f t="shared" ref="C30:C45" si="8">D30+E30</f>
        <v>0</v>
      </c>
      <c r="D30" s="19">
        <f>SUM(D31:D37)</f>
        <v>0</v>
      </c>
      <c r="E30" s="20">
        <f>SUM(E31:E37)</f>
        <v>0</v>
      </c>
      <c r="F30" s="18">
        <f t="shared" ref="F30:F45" si="9">G30+H30</f>
        <v>0</v>
      </c>
      <c r="G30" s="19">
        <f>SUM(G31:G37)</f>
        <v>0</v>
      </c>
      <c r="H30" s="20">
        <f>SUM(H31:H37)</f>
        <v>0</v>
      </c>
      <c r="I30" s="18">
        <f>J30+K30</f>
        <v>222.20000000000027</v>
      </c>
      <c r="J30" s="19">
        <f>SUM(J31:J37)</f>
        <v>0</v>
      </c>
      <c r="K30" s="21">
        <f>SUM(K31:K37)</f>
        <v>222.20000000000027</v>
      </c>
      <c r="L30" s="22">
        <f>SUM(L31:L37)</f>
        <v>0</v>
      </c>
      <c r="M30" s="19">
        <f>SUM(M31:M37)</f>
        <v>0</v>
      </c>
      <c r="N30" s="20">
        <f>SUM(N31:N37)</f>
        <v>0</v>
      </c>
    </row>
    <row r="31" spans="1:14" s="37" customFormat="1" ht="19.5" customHeight="1" x14ac:dyDescent="0.25">
      <c r="A31" s="9" t="str">
        <f t="shared" si="0"/>
        <v>a</v>
      </c>
      <c r="B31" s="31" t="s">
        <v>29</v>
      </c>
      <c r="C31" s="32">
        <f>SUM(D31:E31)</f>
        <v>0</v>
      </c>
      <c r="D31" s="33">
        <f>IF(D61&lt;0," ",D61*1)</f>
        <v>0</v>
      </c>
      <c r="E31" s="34" t="str">
        <f>IF(E61&lt;0," ",E61*1)</f>
        <v xml:space="preserve"> </v>
      </c>
      <c r="F31" s="32">
        <f>SUM(G31:H31)</f>
        <v>0</v>
      </c>
      <c r="G31" s="33" t="str">
        <f>IF(G61&lt;0," ",G61*1)</f>
        <v xml:space="preserve"> </v>
      </c>
      <c r="H31" s="34">
        <f>IF(H61&lt;0," ",H61*1)</f>
        <v>0</v>
      </c>
      <c r="I31" s="32">
        <f>SUM(J31:K31)</f>
        <v>222.20000000000027</v>
      </c>
      <c r="J31" s="33" t="str">
        <f>IF(J61&lt;0," ",J61*1)</f>
        <v xml:space="preserve"> </v>
      </c>
      <c r="K31" s="35">
        <f>IF(K61&lt;0," ",K61*1)</f>
        <v>222.20000000000027</v>
      </c>
      <c r="L31" s="36">
        <f>IF(L61&lt;0," ",L61*1)</f>
        <v>0</v>
      </c>
      <c r="M31" s="33">
        <f>IF(M61&lt;0," ",M61*1)</f>
        <v>0</v>
      </c>
      <c r="N31" s="34">
        <f>IF(N61&lt;0," ",N61*1)</f>
        <v>0</v>
      </c>
    </row>
    <row r="32" spans="1:14" s="37" customFormat="1" x14ac:dyDescent="0.25">
      <c r="A32" s="9" t="str">
        <f t="shared" si="0"/>
        <v>b</v>
      </c>
      <c r="B32" s="38" t="s">
        <v>30</v>
      </c>
      <c r="C32" s="32">
        <f t="shared" si="8"/>
        <v>0</v>
      </c>
      <c r="D32" s="39">
        <f>[1]გადასახდელები!I205+[1]გადასახდელები!I212</f>
        <v>0</v>
      </c>
      <c r="E32" s="40">
        <f>[1]გადასახდელები!J205+[1]გადასახდელები!J212</f>
        <v>0</v>
      </c>
      <c r="F32" s="32">
        <f t="shared" si="9"/>
        <v>0</v>
      </c>
      <c r="G32" s="39">
        <f>[1]გადასახდელები!L205+[1]გადასახდელები!L212</f>
        <v>0</v>
      </c>
      <c r="H32" s="40">
        <f>[1]გადასახდელები!M205+[1]გადასახდელები!M212</f>
        <v>0</v>
      </c>
      <c r="I32" s="32">
        <f t="shared" ref="I32:I38" si="10">J32+K32</f>
        <v>0</v>
      </c>
      <c r="J32" s="39">
        <f>[1]გადასახდელები!O205+[1]გადასახდელები!O212</f>
        <v>0</v>
      </c>
      <c r="K32" s="41">
        <f>[1]გადასახდელები!P205+[1]გადასახდელები!P212</f>
        <v>0</v>
      </c>
      <c r="L32" s="42">
        <f>[1]გადასახდელები!Q205+[1]გადასახდელები!Q212</f>
        <v>0</v>
      </c>
      <c r="M32" s="39">
        <f>[1]გადასახდელები!R205+[1]გადასახდელები!R212</f>
        <v>0</v>
      </c>
      <c r="N32" s="40">
        <f>[1]გადასახდელები!S205+[1]გადასახდელები!S212</f>
        <v>0</v>
      </c>
    </row>
    <row r="33" spans="1:14" s="43" customFormat="1" x14ac:dyDescent="0.25">
      <c r="A33" s="9" t="str">
        <f t="shared" si="0"/>
        <v>b</v>
      </c>
      <c r="B33" s="38" t="s">
        <v>31</v>
      </c>
      <c r="C33" s="32">
        <f t="shared" si="8"/>
        <v>0</v>
      </c>
      <c r="D33" s="39">
        <f>[1]გადასახდელები!I206+[1]გადასახდელები!I213</f>
        <v>0</v>
      </c>
      <c r="E33" s="40">
        <f>[1]გადასახდელები!J206+[1]გადასახდელები!J213</f>
        <v>0</v>
      </c>
      <c r="F33" s="32">
        <f t="shared" si="9"/>
        <v>0</v>
      </c>
      <c r="G33" s="39">
        <f>[1]გადასახდელები!L206+[1]გადასახდელები!L213</f>
        <v>0</v>
      </c>
      <c r="H33" s="40">
        <f>[1]გადასახდელები!M206+[1]გადასახდელები!M213</f>
        <v>0</v>
      </c>
      <c r="I33" s="32">
        <f t="shared" si="10"/>
        <v>0</v>
      </c>
      <c r="J33" s="39">
        <f>[1]გადასახდელები!O206+[1]გადასახდელები!O213</f>
        <v>0</v>
      </c>
      <c r="K33" s="41">
        <f>[1]გადასახდელები!P206+[1]გადასახდელები!P213</f>
        <v>0</v>
      </c>
      <c r="L33" s="42">
        <f>[1]გადასახდელები!Q206+[1]გადასახდელები!Q213</f>
        <v>0</v>
      </c>
      <c r="M33" s="39">
        <f>[1]გადასახდელები!R206+[1]გადასახდელები!R213</f>
        <v>0</v>
      </c>
      <c r="N33" s="40">
        <f>[1]გადასახდელები!S206+[1]გადასახდელები!S213</f>
        <v>0</v>
      </c>
    </row>
    <row r="34" spans="1:14" s="43" customFormat="1" ht="36" customHeight="1" x14ac:dyDescent="0.25">
      <c r="A34" s="9" t="str">
        <f t="shared" si="0"/>
        <v>b</v>
      </c>
      <c r="B34" s="38" t="s">
        <v>32</v>
      </c>
      <c r="C34" s="32">
        <f t="shared" si="8"/>
        <v>0</v>
      </c>
      <c r="D34" s="39">
        <f>[1]გადასახდელები!I207+[1]გადასახდელები!I214</f>
        <v>0</v>
      </c>
      <c r="E34" s="40">
        <f>[1]გადასახდელები!J207+[1]გადასახდელები!J214</f>
        <v>0</v>
      </c>
      <c r="F34" s="32">
        <f t="shared" si="9"/>
        <v>0</v>
      </c>
      <c r="G34" s="39">
        <f>[1]გადასახდელები!L207+[1]გადასახდელები!L214</f>
        <v>0</v>
      </c>
      <c r="H34" s="40">
        <f>[1]გადასახდელები!M207+[1]გადასახდელები!M214</f>
        <v>0</v>
      </c>
      <c r="I34" s="32">
        <f t="shared" si="10"/>
        <v>0</v>
      </c>
      <c r="J34" s="39">
        <f>[1]გადასახდელები!O207+[1]გადასახდელები!O214</f>
        <v>0</v>
      </c>
      <c r="K34" s="41">
        <f>[1]გადასახდელები!P207+[1]გადასახდელები!P214</f>
        <v>0</v>
      </c>
      <c r="L34" s="42">
        <f>[1]გადასახდელები!Q207+[1]გადასახდელები!Q214</f>
        <v>0</v>
      </c>
      <c r="M34" s="39">
        <f>[1]გადასახდელები!R207+[1]გადასახდელები!R214</f>
        <v>0</v>
      </c>
      <c r="N34" s="40">
        <f>[1]გადასახდელები!S207+[1]გადასახდელები!S214</f>
        <v>0</v>
      </c>
    </row>
    <row r="35" spans="1:14" s="43" customFormat="1" x14ac:dyDescent="0.25">
      <c r="A35" s="9" t="str">
        <f t="shared" si="0"/>
        <v>b</v>
      </c>
      <c r="B35" s="38" t="s">
        <v>33</v>
      </c>
      <c r="C35" s="32">
        <f t="shared" si="8"/>
        <v>0</v>
      </c>
      <c r="D35" s="39">
        <f>[1]გადასახდელები!I208+[1]გადასახდელები!I215</f>
        <v>0</v>
      </c>
      <c r="E35" s="40">
        <f>[1]გადასახდელები!J208+[1]გადასახდელები!J215</f>
        <v>0</v>
      </c>
      <c r="F35" s="32">
        <f t="shared" si="9"/>
        <v>0</v>
      </c>
      <c r="G35" s="39">
        <f>[1]გადასახდელები!L208+[1]გადასახდელები!L215</f>
        <v>0</v>
      </c>
      <c r="H35" s="40">
        <f>[1]გადასახდელები!M208+[1]გადასახდელები!M215</f>
        <v>0</v>
      </c>
      <c r="I35" s="32">
        <f t="shared" si="10"/>
        <v>0</v>
      </c>
      <c r="J35" s="39">
        <f>[1]გადასახდელები!O208+[1]გადასახდელები!O215</f>
        <v>0</v>
      </c>
      <c r="K35" s="41">
        <f>[1]გადასახდელები!P208+[1]გადასახდელები!P215</f>
        <v>0</v>
      </c>
      <c r="L35" s="42">
        <f>[1]გადასახდელები!Q208+[1]გადასახდელები!Q215</f>
        <v>0</v>
      </c>
      <c r="M35" s="39">
        <f>[1]გადასახდელები!R208+[1]გადასახდელები!R215</f>
        <v>0</v>
      </c>
      <c r="N35" s="40">
        <f>[1]გადასახდელები!S208+[1]გადასახდელები!S215</f>
        <v>0</v>
      </c>
    </row>
    <row r="36" spans="1:14" s="43" customFormat="1" ht="39" customHeight="1" x14ac:dyDescent="0.25">
      <c r="A36" s="9" t="str">
        <f t="shared" si="0"/>
        <v>b</v>
      </c>
      <c r="B36" s="38" t="s">
        <v>34</v>
      </c>
      <c r="C36" s="32">
        <f t="shared" si="8"/>
        <v>0</v>
      </c>
      <c r="D36" s="39">
        <f>[1]გადასახდელები!I209+[1]გადასახდელები!I216</f>
        <v>0</v>
      </c>
      <c r="E36" s="40">
        <f>[1]გადასახდელები!J209+[1]გადასახდელები!J216</f>
        <v>0</v>
      </c>
      <c r="F36" s="32">
        <f t="shared" si="9"/>
        <v>0</v>
      </c>
      <c r="G36" s="39">
        <f>[1]გადასახდელები!L209+[1]გადასახდელები!L216</f>
        <v>0</v>
      </c>
      <c r="H36" s="40">
        <f>[1]გადასახდელები!M209+[1]გადასახდელები!M216</f>
        <v>0</v>
      </c>
      <c r="I36" s="32">
        <f t="shared" si="10"/>
        <v>0</v>
      </c>
      <c r="J36" s="39">
        <f>[1]გადასახდელები!O209+[1]გადასახდელები!O216</f>
        <v>0</v>
      </c>
      <c r="K36" s="41">
        <f>[1]გადასახდელები!P209+[1]გადასახდელები!P216</f>
        <v>0</v>
      </c>
      <c r="L36" s="42">
        <f>[1]გადასახდელები!Q209+[1]გადასახდელები!Q216</f>
        <v>0</v>
      </c>
      <c r="M36" s="39">
        <f>[1]გადასახდელები!R209+[1]გადასახდელები!R216</f>
        <v>0</v>
      </c>
      <c r="N36" s="40">
        <f>[1]გადასახდელები!S209+[1]გადასახდელები!S216</f>
        <v>0</v>
      </c>
    </row>
    <row r="37" spans="1:14" s="43" customFormat="1" x14ac:dyDescent="0.25">
      <c r="A37" s="9" t="str">
        <f t="shared" si="0"/>
        <v>b</v>
      </c>
      <c r="B37" s="38" t="s">
        <v>35</v>
      </c>
      <c r="C37" s="32">
        <f t="shared" si="8"/>
        <v>0</v>
      </c>
      <c r="D37" s="39">
        <f>[1]გადასახდელები!I210+[1]გადასახდელები!I217</f>
        <v>0</v>
      </c>
      <c r="E37" s="40">
        <f>[1]გადასახდელები!J210+[1]გადასახდელები!J217</f>
        <v>0</v>
      </c>
      <c r="F37" s="32">
        <f t="shared" si="9"/>
        <v>0</v>
      </c>
      <c r="G37" s="39">
        <f>[1]გადასახდელები!L210+[1]გადასახდელები!L217</f>
        <v>0</v>
      </c>
      <c r="H37" s="40">
        <f>[1]გადასახდელები!M210+[1]გადასახდელები!M217</f>
        <v>0</v>
      </c>
      <c r="I37" s="32">
        <f t="shared" si="10"/>
        <v>0</v>
      </c>
      <c r="J37" s="39">
        <f>[1]გადასახდელები!O210+[1]გადასახდელები!O217</f>
        <v>0</v>
      </c>
      <c r="K37" s="41">
        <f>[1]გადასახდელები!P210+[1]გადასახდელები!P217</f>
        <v>0</v>
      </c>
      <c r="L37" s="42">
        <f>[1]გადასახდელები!Q210+[1]გადასახდელები!Q217</f>
        <v>0</v>
      </c>
      <c r="M37" s="39">
        <f>[1]გადასახდელები!R210+[1]გადასახდელები!R217</f>
        <v>0</v>
      </c>
      <c r="N37" s="40">
        <f>[1]გადასახდელები!S210+[1]გადასახდელები!S217</f>
        <v>0</v>
      </c>
    </row>
    <row r="38" spans="1:14" s="23" customFormat="1" x14ac:dyDescent="0.25">
      <c r="A38" s="9" t="str">
        <f t="shared" si="0"/>
        <v>a</v>
      </c>
      <c r="B38" s="17" t="s">
        <v>25</v>
      </c>
      <c r="C38" s="18">
        <f t="shared" si="8"/>
        <v>602.99999999999909</v>
      </c>
      <c r="D38" s="19">
        <f>SUM(D39:D45)</f>
        <v>0</v>
      </c>
      <c r="E38" s="20">
        <f>SUM(E39:E45)</f>
        <v>602.99999999999909</v>
      </c>
      <c r="F38" s="18">
        <f t="shared" si="9"/>
        <v>5301.0999999999995</v>
      </c>
      <c r="G38" s="19">
        <f>SUM(G39:G45)</f>
        <v>5301.0999999999995</v>
      </c>
      <c r="H38" s="20">
        <f>SUM(H39:H45)</f>
        <v>0</v>
      </c>
      <c r="I38" s="18">
        <f t="shared" si="10"/>
        <v>1272.3999999999999</v>
      </c>
      <c r="J38" s="19">
        <f>SUM(J39:J45)</f>
        <v>1272.3999999999999</v>
      </c>
      <c r="K38" s="21">
        <f>SUM(K39:K45)</f>
        <v>0</v>
      </c>
      <c r="L38" s="22">
        <f>SUM(L39:L45)</f>
        <v>0</v>
      </c>
      <c r="M38" s="19">
        <f>SUM(M39:M45)</f>
        <v>0</v>
      </c>
      <c r="N38" s="20">
        <f>SUM(N39:N45)</f>
        <v>0</v>
      </c>
    </row>
    <row r="39" spans="1:14" s="37" customFormat="1" ht="19.5" customHeight="1" x14ac:dyDescent="0.25">
      <c r="A39" s="9" t="str">
        <f t="shared" si="0"/>
        <v>a</v>
      </c>
      <c r="B39" s="31" t="s">
        <v>29</v>
      </c>
      <c r="C39" s="32">
        <f>SUM(D39:E39)</f>
        <v>602.99999999999909</v>
      </c>
      <c r="D39" s="33">
        <f>IF(D61&gt;0," ",D61*(-1))</f>
        <v>0</v>
      </c>
      <c r="E39" s="34">
        <f>IF(E61&gt;0," ",E61*(-1))</f>
        <v>602.99999999999909</v>
      </c>
      <c r="F39" s="32">
        <f>SUM(G39:H39)</f>
        <v>5301.0999999999995</v>
      </c>
      <c r="G39" s="33">
        <f>IF(G61&gt;0," ",G61*(-1))</f>
        <v>5301.0999999999995</v>
      </c>
      <c r="H39" s="34">
        <f>IF(H61&gt;0," ",H61*(-1))</f>
        <v>0</v>
      </c>
      <c r="I39" s="32">
        <f>SUM(J39:K39)</f>
        <v>1272.3999999999999</v>
      </c>
      <c r="J39" s="33">
        <f>IF(J61&gt;0," ",J61*(-1))</f>
        <v>1272.3999999999999</v>
      </c>
      <c r="K39" s="35" t="str">
        <f>IF(K61&gt;0," ",K61*(-1))</f>
        <v xml:space="preserve"> </v>
      </c>
      <c r="L39" s="36">
        <f>IF(L61&gt;0," ",L61*(-1))</f>
        <v>0</v>
      </c>
      <c r="M39" s="33">
        <f>IF(M61&gt;0," ",M61*(-1))</f>
        <v>0</v>
      </c>
      <c r="N39" s="34">
        <f>IF(N61&gt;0," ",N61*(-1))</f>
        <v>0</v>
      </c>
    </row>
    <row r="40" spans="1:14" s="43" customFormat="1" x14ac:dyDescent="0.25">
      <c r="A40" s="9" t="str">
        <f t="shared" si="0"/>
        <v>b</v>
      </c>
      <c r="B40" s="38" t="s">
        <v>30</v>
      </c>
      <c r="C40" s="32">
        <f t="shared" si="8"/>
        <v>0</v>
      </c>
      <c r="D40" s="39">
        <f>[1]შემოსულობები!E85+[1]შემოსულობები!E92</f>
        <v>0</v>
      </c>
      <c r="E40" s="40">
        <f>[1]შემოსულობები!F85+[1]შემოსულობები!F92</f>
        <v>0</v>
      </c>
      <c r="F40" s="32">
        <f t="shared" si="9"/>
        <v>0</v>
      </c>
      <c r="G40" s="39">
        <f>[1]შემოსულობები!H85+[1]შემოსულობები!H92</f>
        <v>0</v>
      </c>
      <c r="H40" s="40">
        <f>[1]შემოსულობები!I85+[1]შემოსულობები!I92</f>
        <v>0</v>
      </c>
      <c r="I40" s="32">
        <f t="shared" ref="I40:I45" si="11">J40+K40</f>
        <v>0</v>
      </c>
      <c r="J40" s="39">
        <f>[1]შემოსულობები!K85+[1]შემოსულობები!K92</f>
        <v>0</v>
      </c>
      <c r="K40" s="41">
        <f>[1]შემოსულობები!L85+[1]შემოსულობები!L92</f>
        <v>0</v>
      </c>
      <c r="L40" s="42">
        <f>[1]შემოსულობები!M85+[1]შემოსულობები!M92</f>
        <v>0</v>
      </c>
      <c r="M40" s="39">
        <f>[1]შემოსულობები!N85+[1]შემოსულობები!N92</f>
        <v>0</v>
      </c>
      <c r="N40" s="40">
        <f>[1]შემოსულობები!O85+[1]შემოსულობები!O92</f>
        <v>0</v>
      </c>
    </row>
    <row r="41" spans="1:14" s="43" customFormat="1" x14ac:dyDescent="0.25">
      <c r="A41" s="9" t="str">
        <f t="shared" si="0"/>
        <v>b</v>
      </c>
      <c r="B41" s="38" t="s">
        <v>31</v>
      </c>
      <c r="C41" s="32">
        <f t="shared" si="8"/>
        <v>0</v>
      </c>
      <c r="D41" s="39">
        <f>[1]შემოსულობები!E86+[1]შემოსულობები!E93</f>
        <v>0</v>
      </c>
      <c r="E41" s="40">
        <f>[1]შემოსულობები!F86+[1]შემოსულობები!F93</f>
        <v>0</v>
      </c>
      <c r="F41" s="32">
        <f t="shared" si="9"/>
        <v>0</v>
      </c>
      <c r="G41" s="39">
        <f>[1]შემოსულობები!H86+[1]შემოსულობები!H93</f>
        <v>0</v>
      </c>
      <c r="H41" s="40">
        <f>[1]შემოსულობები!I86+[1]შემოსულობები!I93</f>
        <v>0</v>
      </c>
      <c r="I41" s="32">
        <f t="shared" si="11"/>
        <v>0</v>
      </c>
      <c r="J41" s="39">
        <f>[1]შემოსულობები!K86+[1]შემოსულობები!K93</f>
        <v>0</v>
      </c>
      <c r="K41" s="41">
        <f>[1]შემოსულობები!L86+[1]შემოსულობები!L93</f>
        <v>0</v>
      </c>
      <c r="L41" s="42">
        <f>[1]შემოსულობები!M86+[1]შემოსულობები!M93</f>
        <v>0</v>
      </c>
      <c r="M41" s="39">
        <f>[1]შემოსულობები!N86+[1]შემოსულობები!N93</f>
        <v>0</v>
      </c>
      <c r="N41" s="40">
        <f>[1]შემოსულობები!O86+[1]შემოსულობები!O93</f>
        <v>0</v>
      </c>
    </row>
    <row r="42" spans="1:14" s="43" customFormat="1" x14ac:dyDescent="0.25">
      <c r="A42" s="9" t="str">
        <f t="shared" si="0"/>
        <v>b</v>
      </c>
      <c r="B42" s="38" t="s">
        <v>32</v>
      </c>
      <c r="C42" s="32">
        <f t="shared" si="8"/>
        <v>0</v>
      </c>
      <c r="D42" s="39">
        <f>[1]შემოსულობები!E87+[1]შემოსულობები!E94</f>
        <v>0</v>
      </c>
      <c r="E42" s="40">
        <f>[1]შემოსულობები!F87+[1]შემოსულობები!F94</f>
        <v>0</v>
      </c>
      <c r="F42" s="32">
        <f t="shared" si="9"/>
        <v>0</v>
      </c>
      <c r="G42" s="39">
        <f>[1]შემოსულობები!H87+[1]შემოსულობები!H94</f>
        <v>0</v>
      </c>
      <c r="H42" s="40">
        <f>[1]შემოსულობები!I87+[1]შემოსულობები!I94</f>
        <v>0</v>
      </c>
      <c r="I42" s="32">
        <f t="shared" si="11"/>
        <v>0</v>
      </c>
      <c r="J42" s="39">
        <f>[1]შემოსულობები!K87+[1]შემოსულობები!K94</f>
        <v>0</v>
      </c>
      <c r="K42" s="41">
        <f>[1]შემოსულობები!L87+[1]შემოსულობები!L94</f>
        <v>0</v>
      </c>
      <c r="L42" s="42">
        <f>[1]შემოსულობები!M87+[1]შემოსულობები!M94</f>
        <v>0</v>
      </c>
      <c r="M42" s="39">
        <f>[1]შემოსულობები!N87+[1]შემოსულობები!N94</f>
        <v>0</v>
      </c>
      <c r="N42" s="40">
        <f>[1]შემოსულობები!O87+[1]შემოსულობები!O94</f>
        <v>0</v>
      </c>
    </row>
    <row r="43" spans="1:14" s="43" customFormat="1" x14ac:dyDescent="0.25">
      <c r="A43" s="9" t="str">
        <f t="shared" si="0"/>
        <v>b</v>
      </c>
      <c r="B43" s="38" t="s">
        <v>33</v>
      </c>
      <c r="C43" s="32">
        <f t="shared" si="8"/>
        <v>0</v>
      </c>
      <c r="D43" s="39">
        <f>[1]შემოსულობები!E88+[1]შემოსულობები!E95</f>
        <v>0</v>
      </c>
      <c r="E43" s="40">
        <f>[1]შემოსულობები!F88+[1]შემოსულობები!F95</f>
        <v>0</v>
      </c>
      <c r="F43" s="32">
        <f t="shared" si="9"/>
        <v>0</v>
      </c>
      <c r="G43" s="39">
        <f>[1]შემოსულობები!H88+[1]შემოსულობები!H95</f>
        <v>0</v>
      </c>
      <c r="H43" s="40">
        <f>[1]შემოსულობები!I88+[1]შემოსულობები!I95</f>
        <v>0</v>
      </c>
      <c r="I43" s="32">
        <f t="shared" si="11"/>
        <v>0</v>
      </c>
      <c r="J43" s="39">
        <f>[1]შემოსულობები!K88+[1]შემოსულობები!K95</f>
        <v>0</v>
      </c>
      <c r="K43" s="41">
        <f>[1]შემოსულობები!L88+[1]შემოსულობები!L95</f>
        <v>0</v>
      </c>
      <c r="L43" s="42">
        <f>[1]შემოსულობები!M88+[1]შემოსულობები!M95</f>
        <v>0</v>
      </c>
      <c r="M43" s="39">
        <f>[1]შემოსულობები!N88+[1]შემოსულობები!N95</f>
        <v>0</v>
      </c>
      <c r="N43" s="40">
        <f>[1]შემოსულობები!O88+[1]შემოსულობები!O95</f>
        <v>0</v>
      </c>
    </row>
    <row r="44" spans="1:14" s="43" customFormat="1" ht="39" customHeight="1" x14ac:dyDescent="0.25">
      <c r="A44" s="9" t="str">
        <f t="shared" si="0"/>
        <v>b</v>
      </c>
      <c r="B44" s="38" t="s">
        <v>34</v>
      </c>
      <c r="C44" s="32">
        <f t="shared" si="8"/>
        <v>0</v>
      </c>
      <c r="D44" s="39">
        <f>[1]შემოსულობები!E89+[1]შემოსულობები!E96</f>
        <v>0</v>
      </c>
      <c r="E44" s="40">
        <f>[1]შემოსულობები!F89+[1]შემოსულობები!F96</f>
        <v>0</v>
      </c>
      <c r="F44" s="32">
        <f t="shared" si="9"/>
        <v>0</v>
      </c>
      <c r="G44" s="39">
        <f>[1]შემოსულობები!H89+[1]შემოსულობები!H96</f>
        <v>0</v>
      </c>
      <c r="H44" s="40">
        <f>[1]შემოსულობები!I89+[1]შემოსულობები!I96</f>
        <v>0</v>
      </c>
      <c r="I44" s="32">
        <f t="shared" si="11"/>
        <v>0</v>
      </c>
      <c r="J44" s="39">
        <f>[1]შემოსულობები!K89+[1]შემოსულობები!K96</f>
        <v>0</v>
      </c>
      <c r="K44" s="41">
        <f>[1]შემოსულობები!L89+[1]შემოსულობები!L96</f>
        <v>0</v>
      </c>
      <c r="L44" s="42">
        <f>[1]შემოსულობები!M89+[1]შემოსულობები!M96</f>
        <v>0</v>
      </c>
      <c r="M44" s="39">
        <f>[1]შემოსულობები!N89+[1]შემოსულობები!N96</f>
        <v>0</v>
      </c>
      <c r="N44" s="40">
        <f>[1]შემოსულობები!O89+[1]შემოსულობები!O96</f>
        <v>0</v>
      </c>
    </row>
    <row r="45" spans="1:14" s="43" customFormat="1" x14ac:dyDescent="0.25">
      <c r="A45" s="9" t="str">
        <f t="shared" si="0"/>
        <v>b</v>
      </c>
      <c r="B45" s="38" t="s">
        <v>35</v>
      </c>
      <c r="C45" s="32">
        <f t="shared" si="8"/>
        <v>0</v>
      </c>
      <c r="D45" s="39">
        <f>[1]შემოსულობები!E90+[1]შემოსულობები!E97</f>
        <v>0</v>
      </c>
      <c r="E45" s="40">
        <f>[1]შემოსულობები!F90+[1]შემოსულობები!F97</f>
        <v>0</v>
      </c>
      <c r="F45" s="32">
        <f t="shared" si="9"/>
        <v>0</v>
      </c>
      <c r="G45" s="39">
        <f>[1]შემოსულობები!H90+[1]შემოსულობები!H97</f>
        <v>0</v>
      </c>
      <c r="H45" s="40">
        <f>[1]შემოსულობები!I90+[1]შემოსულობები!I97</f>
        <v>0</v>
      </c>
      <c r="I45" s="32">
        <f t="shared" si="11"/>
        <v>0</v>
      </c>
      <c r="J45" s="39">
        <f>[1]შემოსულობები!K90+[1]შემოსულობები!K97</f>
        <v>0</v>
      </c>
      <c r="K45" s="41">
        <f>[1]შემოსულობები!L90+[1]შემოსულობები!L97</f>
        <v>0</v>
      </c>
      <c r="L45" s="42">
        <f>[1]შემოსულობები!M90+[1]შემოსულობები!M97</f>
        <v>0</v>
      </c>
      <c r="M45" s="39">
        <f>[1]შემოსულობები!N90+[1]შემოსულობები!N97</f>
        <v>0</v>
      </c>
      <c r="N45" s="40">
        <f>[1]შემოსულობები!O90+[1]შემოსულობები!O97</f>
        <v>0</v>
      </c>
    </row>
    <row r="46" spans="1:14" x14ac:dyDescent="0.25">
      <c r="A46" s="9" t="str">
        <f t="shared" si="0"/>
        <v>b</v>
      </c>
      <c r="B46" s="24"/>
      <c r="C46" s="25"/>
      <c r="D46" s="26"/>
      <c r="E46" s="27"/>
      <c r="F46" s="25"/>
      <c r="G46" s="26"/>
      <c r="H46" s="27"/>
      <c r="I46" s="25"/>
      <c r="J46" s="26"/>
      <c r="K46" s="28"/>
      <c r="L46" s="29"/>
      <c r="M46" s="26"/>
      <c r="N46" s="27"/>
    </row>
    <row r="47" spans="1:14" s="16" customFormat="1" ht="33" customHeight="1" x14ac:dyDescent="0.25">
      <c r="A47" s="9" t="str">
        <f t="shared" si="0"/>
        <v>b</v>
      </c>
      <c r="B47" s="30" t="s">
        <v>36</v>
      </c>
      <c r="C47" s="11">
        <f t="shared" ref="C47:N47" si="12">C48-C51</f>
        <v>-53</v>
      </c>
      <c r="D47" s="12">
        <f t="shared" si="12"/>
        <v>0</v>
      </c>
      <c r="E47" s="13">
        <f t="shared" si="12"/>
        <v>-53</v>
      </c>
      <c r="F47" s="11">
        <f t="shared" si="12"/>
        <v>-53.5</v>
      </c>
      <c r="G47" s="12">
        <f t="shared" si="12"/>
        <v>0</v>
      </c>
      <c r="H47" s="13">
        <f t="shared" si="12"/>
        <v>-53.5</v>
      </c>
      <c r="I47" s="11">
        <f t="shared" si="12"/>
        <v>0</v>
      </c>
      <c r="J47" s="12">
        <f t="shared" si="12"/>
        <v>0</v>
      </c>
      <c r="K47" s="14">
        <f t="shared" si="12"/>
        <v>0</v>
      </c>
      <c r="L47" s="15">
        <f t="shared" si="12"/>
        <v>0</v>
      </c>
      <c r="M47" s="12">
        <f t="shared" si="12"/>
        <v>0</v>
      </c>
      <c r="N47" s="13">
        <f t="shared" si="12"/>
        <v>0</v>
      </c>
    </row>
    <row r="48" spans="1:14" s="23" customFormat="1" x14ac:dyDescent="0.25">
      <c r="A48" s="9" t="str">
        <f t="shared" si="0"/>
        <v>b</v>
      </c>
      <c r="B48" s="17" t="s">
        <v>28</v>
      </c>
      <c r="C48" s="18">
        <f>D48+E48</f>
        <v>0</v>
      </c>
      <c r="D48" s="19">
        <f>D49+D50</f>
        <v>0</v>
      </c>
      <c r="E48" s="20">
        <f>E49+E50</f>
        <v>0</v>
      </c>
      <c r="F48" s="18">
        <f>G48+H48</f>
        <v>0</v>
      </c>
      <c r="G48" s="19">
        <f>G49+G50</f>
        <v>0</v>
      </c>
      <c r="H48" s="20">
        <f>H49+H50</f>
        <v>0</v>
      </c>
      <c r="I48" s="18">
        <f>J48+K48</f>
        <v>0</v>
      </c>
      <c r="J48" s="19">
        <f>J49+J50</f>
        <v>0</v>
      </c>
      <c r="K48" s="21">
        <f>K49+K50</f>
        <v>0</v>
      </c>
      <c r="L48" s="22">
        <f>L49+L50</f>
        <v>0</v>
      </c>
      <c r="M48" s="19">
        <f>M49+M50</f>
        <v>0</v>
      </c>
      <c r="N48" s="20">
        <f>N49+N50</f>
        <v>0</v>
      </c>
    </row>
    <row r="49" spans="1:14" s="43" customFormat="1" ht="19.5" customHeight="1" x14ac:dyDescent="0.25">
      <c r="A49" s="9" t="str">
        <f t="shared" si="0"/>
        <v>b</v>
      </c>
      <c r="B49" s="38" t="s">
        <v>37</v>
      </c>
      <c r="C49" s="32">
        <f>D49+E49</f>
        <v>0</v>
      </c>
      <c r="D49" s="39">
        <f>[1]შემოსულობები!E100</f>
        <v>0</v>
      </c>
      <c r="E49" s="40">
        <f>[1]შემოსულობები!F100</f>
        <v>0</v>
      </c>
      <c r="F49" s="32">
        <f>G49+H49</f>
        <v>0</v>
      </c>
      <c r="G49" s="39">
        <f>[1]შემოსულობები!H100</f>
        <v>0</v>
      </c>
      <c r="H49" s="40">
        <f>[1]შემოსულობები!I100</f>
        <v>0</v>
      </c>
      <c r="I49" s="32">
        <f>J49+K49</f>
        <v>0</v>
      </c>
      <c r="J49" s="39">
        <f>[1]შემოსულობები!K100</f>
        <v>0</v>
      </c>
      <c r="K49" s="41">
        <f>[1]შემოსულობები!L100</f>
        <v>0</v>
      </c>
      <c r="L49" s="42">
        <f>[1]შემოსულობები!M100</f>
        <v>0</v>
      </c>
      <c r="M49" s="39">
        <f>[1]შემოსულობები!N100</f>
        <v>0</v>
      </c>
      <c r="N49" s="40">
        <f>[1]შემოსულობები!O100</f>
        <v>0</v>
      </c>
    </row>
    <row r="50" spans="1:14" s="43" customFormat="1" ht="19.5" customHeight="1" x14ac:dyDescent="0.25">
      <c r="A50" s="9" t="str">
        <f t="shared" si="0"/>
        <v>b</v>
      </c>
      <c r="B50" s="38" t="s">
        <v>38</v>
      </c>
      <c r="C50" s="32">
        <f>D50+E50</f>
        <v>0</v>
      </c>
      <c r="D50" s="39">
        <f>[1]შემოსულობები!E101</f>
        <v>0</v>
      </c>
      <c r="E50" s="40">
        <f>[1]შემოსულობები!F101</f>
        <v>0</v>
      </c>
      <c r="F50" s="32">
        <f>G50+H50</f>
        <v>0</v>
      </c>
      <c r="G50" s="39">
        <f>[1]შემოსულობები!H101</f>
        <v>0</v>
      </c>
      <c r="H50" s="40">
        <f>[1]შემოსულობები!I101</f>
        <v>0</v>
      </c>
      <c r="I50" s="32">
        <f>J50+K50</f>
        <v>0</v>
      </c>
      <c r="J50" s="39">
        <f>[1]შემოსულობები!K101</f>
        <v>0</v>
      </c>
      <c r="K50" s="41">
        <f>[1]შემოსულობები!L101</f>
        <v>0</v>
      </c>
      <c r="L50" s="42">
        <f>[1]შემოსულობები!M101</f>
        <v>0</v>
      </c>
      <c r="M50" s="39">
        <f>[1]შემოსულობები!N101</f>
        <v>0</v>
      </c>
      <c r="N50" s="40">
        <f>[1]შემოსულობები!O101</f>
        <v>0</v>
      </c>
    </row>
    <row r="51" spans="1:14" s="23" customFormat="1" x14ac:dyDescent="0.25">
      <c r="A51" s="9" t="str">
        <f t="shared" si="0"/>
        <v>a</v>
      </c>
      <c r="B51" s="17" t="s">
        <v>25</v>
      </c>
      <c r="C51" s="18">
        <f t="shared" ref="C51:N51" si="13">C52+C53</f>
        <v>53</v>
      </c>
      <c r="D51" s="19">
        <f t="shared" si="13"/>
        <v>0</v>
      </c>
      <c r="E51" s="20">
        <f t="shared" si="13"/>
        <v>53</v>
      </c>
      <c r="F51" s="18">
        <f t="shared" si="13"/>
        <v>53.5</v>
      </c>
      <c r="G51" s="19">
        <f t="shared" si="13"/>
        <v>0</v>
      </c>
      <c r="H51" s="20">
        <f t="shared" si="13"/>
        <v>53.5</v>
      </c>
      <c r="I51" s="18">
        <f t="shared" si="13"/>
        <v>0</v>
      </c>
      <c r="J51" s="19">
        <f t="shared" si="13"/>
        <v>0</v>
      </c>
      <c r="K51" s="21">
        <f t="shared" si="13"/>
        <v>0</v>
      </c>
      <c r="L51" s="22">
        <f t="shared" si="13"/>
        <v>0</v>
      </c>
      <c r="M51" s="19">
        <f t="shared" si="13"/>
        <v>0</v>
      </c>
      <c r="N51" s="20">
        <f t="shared" si="13"/>
        <v>0</v>
      </c>
    </row>
    <row r="52" spans="1:14" s="43" customFormat="1" ht="19.5" customHeight="1" x14ac:dyDescent="0.25">
      <c r="A52" s="9" t="str">
        <f t="shared" si="0"/>
        <v>b</v>
      </c>
      <c r="B52" s="38" t="s">
        <v>37</v>
      </c>
      <c r="C52" s="32">
        <f>D52+E52</f>
        <v>0</v>
      </c>
      <c r="D52" s="39">
        <f>[1]გადასახდელები!I228</f>
        <v>0</v>
      </c>
      <c r="E52" s="40">
        <f>[1]გადასახდელები!J228</f>
        <v>0</v>
      </c>
      <c r="F52" s="32">
        <f>G52+H52</f>
        <v>0</v>
      </c>
      <c r="G52" s="39">
        <f>[1]გადასახდელები!L228</f>
        <v>0</v>
      </c>
      <c r="H52" s="40">
        <f>[1]გადასახდელები!M228</f>
        <v>0</v>
      </c>
      <c r="I52" s="32">
        <f>J52+K52</f>
        <v>0</v>
      </c>
      <c r="J52" s="39">
        <f>[1]გადასახდელები!O228</f>
        <v>0</v>
      </c>
      <c r="K52" s="41">
        <f>[1]გადასახდელები!P228</f>
        <v>0</v>
      </c>
      <c r="L52" s="42">
        <f>[1]გადასახდელები!Q228</f>
        <v>0</v>
      </c>
      <c r="M52" s="39">
        <f>[1]გადასახდელები!R228</f>
        <v>0</v>
      </c>
      <c r="N52" s="40">
        <f>[1]გადასახდელები!S228</f>
        <v>0</v>
      </c>
    </row>
    <row r="53" spans="1:14" s="43" customFormat="1" ht="19.5" customHeight="1" x14ac:dyDescent="0.25">
      <c r="A53" s="9" t="str">
        <f t="shared" si="0"/>
        <v>a</v>
      </c>
      <c r="B53" s="38" t="s">
        <v>38</v>
      </c>
      <c r="C53" s="32">
        <f>D53+E53</f>
        <v>53</v>
      </c>
      <c r="D53" s="39">
        <f>[1]გადასახდელები!I220</f>
        <v>0</v>
      </c>
      <c r="E53" s="40">
        <f>[1]გადასახდელები!J220</f>
        <v>53</v>
      </c>
      <c r="F53" s="32">
        <f>G53+H53</f>
        <v>53.5</v>
      </c>
      <c r="G53" s="39">
        <f>[1]გადასახდელები!L220</f>
        <v>0</v>
      </c>
      <c r="H53" s="40">
        <f>[1]გადასახდელები!M220</f>
        <v>53.5</v>
      </c>
      <c r="I53" s="32">
        <f>J53+K53</f>
        <v>0</v>
      </c>
      <c r="J53" s="39">
        <f>[1]გადასახდელები!O220</f>
        <v>0</v>
      </c>
      <c r="K53" s="41">
        <f>[1]გადასახდელები!P220</f>
        <v>0</v>
      </c>
      <c r="L53" s="42">
        <f>[1]გადასახდელები!Q220</f>
        <v>0</v>
      </c>
      <c r="M53" s="39">
        <f>[1]გადასახდელები!R220</f>
        <v>0</v>
      </c>
      <c r="N53" s="40">
        <f>[1]გადასახდელები!S220</f>
        <v>0</v>
      </c>
    </row>
    <row r="54" spans="1:14" x14ac:dyDescent="0.25">
      <c r="A54" s="9" t="str">
        <f t="shared" si="0"/>
        <v>b</v>
      </c>
      <c r="B54" s="24"/>
      <c r="C54" s="25"/>
      <c r="D54" s="26"/>
      <c r="E54" s="27"/>
      <c r="F54" s="25"/>
      <c r="G54" s="26"/>
      <c r="H54" s="27"/>
      <c r="I54" s="25"/>
      <c r="J54" s="26"/>
      <c r="K54" s="28"/>
      <c r="L54" s="29"/>
      <c r="M54" s="26"/>
      <c r="N54" s="27"/>
    </row>
    <row r="55" spans="1:14" s="16" customFormat="1" ht="12" thickBot="1" x14ac:dyDescent="0.3">
      <c r="A55" s="9" t="str">
        <f t="shared" si="0"/>
        <v>b</v>
      </c>
      <c r="B55" s="44" t="s">
        <v>39</v>
      </c>
      <c r="C55" s="45">
        <f t="shared" ref="C55:N55" si="14">C27-(C29-C47)</f>
        <v>0</v>
      </c>
      <c r="D55" s="46">
        <f t="shared" si="14"/>
        <v>0</v>
      </c>
      <c r="E55" s="47">
        <f t="shared" si="14"/>
        <v>0</v>
      </c>
      <c r="F55" s="45">
        <f t="shared" si="14"/>
        <v>0</v>
      </c>
      <c r="G55" s="46">
        <f t="shared" si="14"/>
        <v>0</v>
      </c>
      <c r="H55" s="47">
        <f t="shared" si="14"/>
        <v>7.3896444519050419E-13</v>
      </c>
      <c r="I55" s="45">
        <f t="shared" si="14"/>
        <v>0</v>
      </c>
      <c r="J55" s="46">
        <f t="shared" si="14"/>
        <v>0</v>
      </c>
      <c r="K55" s="48">
        <f t="shared" si="14"/>
        <v>-6.2527760746888816E-13</v>
      </c>
      <c r="L55" s="49" t="e">
        <f t="shared" si="14"/>
        <v>#VALUE!</v>
      </c>
      <c r="M55" s="46">
        <f t="shared" si="14"/>
        <v>0</v>
      </c>
      <c r="N55" s="47">
        <f t="shared" si="14"/>
        <v>-6409</v>
      </c>
    </row>
    <row r="56" spans="1:14" ht="10.5" customHeight="1" x14ac:dyDescent="0.25">
      <c r="C56" s="50"/>
      <c r="D56" s="51"/>
      <c r="E56" s="51"/>
      <c r="F56" s="50"/>
      <c r="G56" s="51"/>
      <c r="H56" s="51"/>
      <c r="I56" s="50"/>
      <c r="J56" s="51"/>
      <c r="K56" s="51"/>
    </row>
    <row r="57" spans="1:14" ht="33.75" hidden="1" x14ac:dyDescent="0.25">
      <c r="B57" s="52" t="s">
        <v>40</v>
      </c>
      <c r="C57" s="53">
        <f>D57+E57</f>
        <v>0</v>
      </c>
      <c r="D57" s="54"/>
      <c r="E57" s="54"/>
      <c r="F57" s="53">
        <f>G57+H57</f>
        <v>0</v>
      </c>
      <c r="G57" s="54"/>
      <c r="H57" s="54"/>
      <c r="I57" s="53">
        <f>J57+K57</f>
        <v>0</v>
      </c>
      <c r="J57" s="54"/>
      <c r="K57" s="54"/>
    </row>
    <row r="58" spans="1:14" hidden="1" x14ac:dyDescent="0.25">
      <c r="B58" s="55"/>
      <c r="C58" s="56"/>
      <c r="D58" s="56"/>
      <c r="E58" s="56"/>
      <c r="F58" s="57"/>
      <c r="G58" s="51"/>
      <c r="H58" s="51"/>
      <c r="I58" s="57"/>
      <c r="J58" s="51"/>
      <c r="K58" s="51"/>
    </row>
    <row r="59" spans="1:14" ht="22.5" hidden="1" x14ac:dyDescent="0.25">
      <c r="B59" s="52" t="s">
        <v>41</v>
      </c>
      <c r="C59" s="53">
        <f>D59+E59</f>
        <v>3041.107</v>
      </c>
      <c r="D59" s="54"/>
      <c r="E59" s="54">
        <v>3041.107</v>
      </c>
      <c r="F59" s="53">
        <f>G59+H59</f>
        <v>3041.107</v>
      </c>
      <c r="G59" s="58"/>
      <c r="H59" s="58">
        <v>3041.107</v>
      </c>
      <c r="I59" s="53">
        <f>J59+K59</f>
        <v>3041.107</v>
      </c>
      <c r="J59" s="58"/>
      <c r="K59" s="58">
        <v>3041.107</v>
      </c>
    </row>
    <row r="60" spans="1:14" ht="22.5" hidden="1" x14ac:dyDescent="0.25">
      <c r="B60" s="52" t="s">
        <v>42</v>
      </c>
      <c r="C60" s="59">
        <v>1367168</v>
      </c>
      <c r="D60" s="54"/>
      <c r="E60" s="54"/>
      <c r="F60" s="59">
        <v>1367168</v>
      </c>
      <c r="G60" s="58"/>
      <c r="H60" s="60">
        <v>1367168</v>
      </c>
      <c r="I60" s="53">
        <f>J60+K60</f>
        <v>0</v>
      </c>
      <c r="J60" s="58"/>
      <c r="K60" s="58"/>
    </row>
    <row r="61" spans="1:14" hidden="1" x14ac:dyDescent="0.25">
      <c r="B61" s="61" t="s">
        <v>43</v>
      </c>
      <c r="C61" s="62">
        <f>[1]შემოსულობები!D7-[1]გადასახდელები!H6</f>
        <v>-602.99999999999909</v>
      </c>
      <c r="D61" s="62">
        <f>[1]შემოსულობები!E7-[1]გადასახდელები!I6</f>
        <v>0</v>
      </c>
      <c r="E61" s="62">
        <f>[1]შემოსულობები!F7-[1]გადასახდელები!J6</f>
        <v>-602.99999999999909</v>
      </c>
      <c r="F61" s="62">
        <f>[1]შემოსულობები!G7-[1]გადასახდელები!K6</f>
        <v>-5301.0999999999949</v>
      </c>
      <c r="G61" s="62">
        <f>[1]შემოსულობები!H7-[1]გადასახდელები!L6</f>
        <v>-5301.0999999999995</v>
      </c>
      <c r="H61" s="62">
        <f>[1]შემოსულობები!I7-[1]გადასახდელები!M6</f>
        <v>0</v>
      </c>
      <c r="I61" s="62">
        <f>[1]შემოსულობები!J7-[1]გადასახდელები!N6</f>
        <v>-1050.1999999999998</v>
      </c>
      <c r="J61" s="62">
        <f>[1]შემოსულობები!K7-[1]გადასახდელები!O6</f>
        <v>-1272.3999999999999</v>
      </c>
      <c r="K61" s="62">
        <f>[1]შემოსულობები!L7-[1]გადასახდელები!P6</f>
        <v>222.20000000000027</v>
      </c>
      <c r="L61" s="62"/>
      <c r="M61" s="62"/>
      <c r="N61" s="62"/>
    </row>
    <row r="62" spans="1:14" x14ac:dyDescent="0.25">
      <c r="C62" s="63"/>
      <c r="D62" s="64"/>
      <c r="E62" s="64"/>
      <c r="F62" s="63"/>
      <c r="G62" s="64"/>
      <c r="H62" s="64"/>
      <c r="I62" s="63"/>
      <c r="J62" s="64"/>
      <c r="K62" s="64"/>
      <c r="L62" s="65"/>
      <c r="M62" s="65"/>
      <c r="N62" s="65"/>
    </row>
  </sheetData>
  <mergeCells count="14">
    <mergeCell ref="M3:M5"/>
    <mergeCell ref="N3:N5"/>
    <mergeCell ref="C4:C5"/>
    <mergeCell ref="D4:E4"/>
    <mergeCell ref="F4:F5"/>
    <mergeCell ref="G4:H4"/>
    <mergeCell ref="I4:I5"/>
    <mergeCell ref="J4:K4"/>
    <mergeCell ref="L3:L5"/>
    <mergeCell ref="C2:I2"/>
    <mergeCell ref="B3:B5"/>
    <mergeCell ref="C3:E3"/>
    <mergeCell ref="F3:H3"/>
    <mergeCell ref="I3:K3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2023-04-28T13:43:13Z</dcterms:modified>
</cp:coreProperties>
</file>